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stion2\08.-PERSONALES\ADELA\AYUNTAMIENTO\SEGUIMIENTO PRESUPUESTO Y PLAN AJUSTE\AÑO 2024\2 TRIMESTRE\"/>
    </mc:Choice>
  </mc:AlternateContent>
  <bookViews>
    <workbookView xWindow="0" yWindow="0" windowWidth="25200" windowHeight="11850" tabRatio="721" activeTab="8"/>
  </bookViews>
  <sheets>
    <sheet name="Índice" sheetId="4" r:id="rId1"/>
    <sheet name="F.1.3.1. Blce" sheetId="6" r:id="rId2"/>
    <sheet name="F.1.3.2. PyG" sheetId="7" r:id="rId3"/>
    <sheet name="F.1.2.9" sheetId="15" r:id="rId4"/>
    <sheet name="F.1.2.12 (1)" sheetId="16" r:id="rId5"/>
    <sheet name="F.1.2.12 (2)" sheetId="17" r:id="rId6"/>
    <sheet name="F.1.2.13" sheetId="18" r:id="rId7"/>
    <sheet name="F.1.2.14" sheetId="19" r:id="rId8"/>
    <sheet name="F.1.2.B1 EP" sheetId="11" r:id="rId9"/>
    <sheet name="F.1.2.B2.1" sheetId="20" r:id="rId10"/>
  </sheets>
  <definedNames>
    <definedName name="Actual">#REF!</definedName>
    <definedName name="ayto">Índice!$B$5</definedName>
    <definedName name="cnae">Índice!#REF!</definedName>
    <definedName name="emp">Índice!$B$4</definedName>
    <definedName name="ent">Índice!$B$4</definedName>
    <definedName name="i">Índice!$F$6</definedName>
    <definedName name="n">#REF!</definedName>
    <definedName name="nif">Índice!#REF!</definedName>
  </definedNames>
  <calcPr calcId="162913"/>
</workbook>
</file>

<file path=xl/calcChain.xml><?xml version="1.0" encoding="utf-8"?>
<calcChain xmlns="http://schemas.openxmlformats.org/spreadsheetml/2006/main">
  <c r="D22" i="11" l="1"/>
  <c r="C39" i="17"/>
  <c r="B39" i="16" l="1"/>
  <c r="I91" i="6"/>
  <c r="C10" i="15" l="1"/>
  <c r="G91" i="6"/>
  <c r="H49" i="6" l="1"/>
  <c r="H91" i="6" l="1"/>
  <c r="H28" i="6" l="1"/>
  <c r="I28" i="6"/>
  <c r="F28" i="6"/>
  <c r="G32" i="6" l="1"/>
  <c r="G27" i="6" s="1"/>
  <c r="F91" i="6" l="1"/>
  <c r="G99" i="6" l="1"/>
  <c r="G49" i="6"/>
  <c r="G48" i="6" s="1"/>
  <c r="I32" i="6" l="1"/>
  <c r="I99" i="6" l="1"/>
  <c r="F99" i="6" l="1"/>
  <c r="F32" i="6"/>
  <c r="F12" i="6"/>
  <c r="I49" i="6" l="1"/>
  <c r="I48" i="6" s="1"/>
  <c r="H99" i="6"/>
  <c r="H32" i="6"/>
  <c r="G39" i="7" l="1"/>
  <c r="K14" i="19"/>
  <c r="J14" i="19"/>
  <c r="I14" i="19"/>
  <c r="H14" i="19"/>
  <c r="G14" i="19"/>
  <c r="F14" i="19"/>
  <c r="E14" i="19"/>
  <c r="D14" i="19"/>
  <c r="C14" i="19"/>
  <c r="B14" i="19"/>
  <c r="C8" i="19"/>
  <c r="D8" i="19" s="1"/>
  <c r="E8" i="19" s="1"/>
  <c r="F8" i="19" s="1"/>
  <c r="G8" i="19" s="1"/>
  <c r="H8" i="19" s="1"/>
  <c r="I8" i="19" s="1"/>
  <c r="J8" i="19" s="1"/>
  <c r="K8" i="19" s="1"/>
  <c r="F20" i="18"/>
  <c r="F19" i="18"/>
  <c r="E18" i="18"/>
  <c r="D18" i="18"/>
  <c r="C18" i="18"/>
  <c r="B18" i="18"/>
  <c r="F17" i="18"/>
  <c r="F16" i="18"/>
  <c r="E15" i="18"/>
  <c r="D15" i="18"/>
  <c r="C15" i="18"/>
  <c r="B15" i="18"/>
  <c r="F14" i="18"/>
  <c r="F13" i="18"/>
  <c r="F12" i="18"/>
  <c r="F11" i="18"/>
  <c r="F10" i="18"/>
  <c r="E9" i="18"/>
  <c r="D9" i="18"/>
  <c r="C9" i="18"/>
  <c r="B9" i="18"/>
  <c r="F8" i="18"/>
  <c r="B39" i="17"/>
  <c r="D38" i="17"/>
  <c r="D37" i="17"/>
  <c r="C36" i="17"/>
  <c r="F29" i="17"/>
  <c r="E29" i="17"/>
  <c r="D29" i="17"/>
  <c r="C29" i="17"/>
  <c r="B29" i="17"/>
  <c r="B12" i="17" s="1"/>
  <c r="G28" i="17"/>
  <c r="G27" i="17"/>
  <c r="G26" i="17"/>
  <c r="G25" i="17"/>
  <c r="G24" i="17"/>
  <c r="G23" i="17"/>
  <c r="C39" i="16"/>
  <c r="D38" i="16"/>
  <c r="D37" i="16"/>
  <c r="B36" i="16"/>
  <c r="F29" i="16"/>
  <c r="E29" i="16"/>
  <c r="D29" i="16"/>
  <c r="C29" i="16"/>
  <c r="B29" i="16"/>
  <c r="B12" i="16" s="1"/>
  <c r="G28" i="16"/>
  <c r="G27" i="16"/>
  <c r="G26" i="16"/>
  <c r="G25" i="16"/>
  <c r="G24" i="16"/>
  <c r="G23" i="16"/>
  <c r="C13" i="15"/>
  <c r="H51" i="7"/>
  <c r="H39" i="7"/>
  <c r="H86" i="6"/>
  <c r="H68" i="6"/>
  <c r="H65" i="6" s="1"/>
  <c r="G65" i="6"/>
  <c r="H48" i="6"/>
  <c r="H47" i="6" s="1"/>
  <c r="H12" i="6"/>
  <c r="G12" i="6"/>
  <c r="B4" i="7"/>
  <c r="B3" i="7"/>
  <c r="B5" i="6"/>
  <c r="B4" i="6"/>
  <c r="B10" i="4"/>
  <c r="I51" i="7"/>
  <c r="F51" i="7"/>
  <c r="I33" i="7"/>
  <c r="I39" i="7" s="1"/>
  <c r="F33" i="7"/>
  <c r="F68" i="6"/>
  <c r="F65" i="6" s="1"/>
  <c r="F49" i="6"/>
  <c r="F48" i="6" s="1"/>
  <c r="F47" i="6" s="1"/>
  <c r="B9" i="4"/>
  <c r="I86" i="6"/>
  <c r="F86" i="6"/>
  <c r="F83" i="6" s="1"/>
  <c r="I68" i="6"/>
  <c r="I65" i="6" s="1"/>
  <c r="F27" i="6"/>
  <c r="I12" i="6"/>
  <c r="C17" i="15" l="1"/>
  <c r="I52" i="7"/>
  <c r="I56" i="7" s="1"/>
  <c r="E21" i="18"/>
  <c r="C21" i="18"/>
  <c r="F15" i="18"/>
  <c r="B21" i="18"/>
  <c r="D21" i="18"/>
  <c r="H52" i="7"/>
  <c r="H56" i="7" s="1"/>
  <c r="I83" i="6"/>
  <c r="D39" i="17"/>
  <c r="G51" i="7"/>
  <c r="D19" i="11"/>
  <c r="I27" i="6"/>
  <c r="I45" i="6" s="1"/>
  <c r="H27" i="6"/>
  <c r="H45" i="6" s="1"/>
  <c r="H83" i="6"/>
  <c r="H109" i="6" s="1"/>
  <c r="F9" i="18"/>
  <c r="G29" i="17"/>
  <c r="F18" i="18"/>
  <c r="F21" i="18" s="1"/>
  <c r="G29" i="16"/>
  <c r="D39" i="16"/>
  <c r="F45" i="6"/>
  <c r="G83" i="6"/>
  <c r="G45" i="6"/>
  <c r="F39" i="7"/>
  <c r="F52" i="7" s="1"/>
  <c r="F56" i="7" s="1"/>
  <c r="I47" i="6"/>
  <c r="B13" i="17" l="1"/>
  <c r="I109" i="6"/>
  <c r="I110" i="6" s="1"/>
  <c r="G52" i="7"/>
  <c r="G56" i="7" s="1"/>
  <c r="G47" i="6" s="1"/>
  <c r="G109" i="6" s="1"/>
  <c r="G110" i="6" s="1"/>
  <c r="D8" i="11"/>
  <c r="D33" i="11" s="1"/>
  <c r="H110" i="6"/>
  <c r="B13" i="16"/>
  <c r="F109" i="6"/>
  <c r="F110" i="6" s="1"/>
</calcChain>
</file>

<file path=xl/comments1.xml><?xml version="1.0" encoding="utf-8"?>
<comments xmlns="http://schemas.openxmlformats.org/spreadsheetml/2006/main">
  <authors>
    <author>kika</author>
    <author>adela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kika:</t>
        </r>
        <r>
          <rPr>
            <sz val="9"/>
            <color indexed="81"/>
            <rFont val="Tahoma"/>
            <family val="2"/>
          </rPr>
          <t xml:space="preserve">
Sale por defecto el cargado en el Presupuesto 2016</t>
        </r>
      </text>
    </comment>
    <comment ref="G56" authorId="1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aportacion mpal + perdidas parking 2023 + perdidas piscina 2023</t>
        </r>
      </text>
    </comment>
  </commentList>
</comments>
</file>

<file path=xl/comments2.xml><?xml version="1.0" encoding="utf-8"?>
<comments xmlns="http://schemas.openxmlformats.org/spreadsheetml/2006/main">
  <authors>
    <author>adela</author>
    <author>Adela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SIN IMPUESTOS + AMORTIZACIONES
</t>
        </r>
      </text>
    </comment>
    <comment ref="D25" authorId="1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IAE + IVTM</t>
        </r>
      </text>
    </comment>
  </commentList>
</comments>
</file>

<file path=xl/sharedStrings.xml><?xml version="1.0" encoding="utf-8"?>
<sst xmlns="http://schemas.openxmlformats.org/spreadsheetml/2006/main" count="387" uniqueCount="294">
  <si>
    <t>Sociedad:</t>
  </si>
  <si>
    <t>Entidad:</t>
  </si>
  <si>
    <t>Fecha de aprobacion de los Estados financieros inciales:</t>
  </si>
  <si>
    <t>Cuadro D1: BALANCE</t>
  </si>
  <si>
    <t>BALANCE</t>
  </si>
  <si>
    <t>ACTIVO</t>
  </si>
  <si>
    <t>Cuentas</t>
  </si>
  <si>
    <t>A) ACTIVO NO CORRIENTE</t>
  </si>
  <si>
    <t>Anticipos</t>
  </si>
  <si>
    <t>II. Inmovilizado material</t>
  </si>
  <si>
    <t>I. Inmovilizado intangible.</t>
  </si>
  <si>
    <t>III. Inversiones inmobiliarias.</t>
  </si>
  <si>
    <t>IV. Inversiones en empresas del grupo y asociadas a largo plazo.</t>
  </si>
  <si>
    <t>2403, 2404, 2413, 2414, 2423, 2424, (2493), (2494), (293), (2943), (2944), (2953), (2954)</t>
  </si>
  <si>
    <t>2405, 2415, 2425, 250, 251, 252, 253, 254, 255, 258, 26, (2495), (259), (2945), (2955), (297), (298)</t>
  </si>
  <si>
    <t>V. Inversiones financieras a largo plazo.</t>
  </si>
  <si>
    <t>VI. Activos por impuesto diferido.</t>
  </si>
  <si>
    <t>VII. Deudores comerciales no corrientes</t>
  </si>
  <si>
    <t>B) ACTIVO CORRIENTE</t>
  </si>
  <si>
    <t>Existencias</t>
  </si>
  <si>
    <t>30, 31, 32, 33, 34, 35, 36, (39)</t>
  </si>
  <si>
    <t>430, 431, 432, 433, 434,435, 436, (437), (490), (4933), (4934), (4935)</t>
  </si>
  <si>
    <t>44, 460, 470, 471, 472, 544, 5531, 5533</t>
  </si>
  <si>
    <t>5303, 5304, 5313, 5314, 5323, 5324, 5333, 5334, 5343, 5344, 5353, 5354, 5523, 5524, (5393), (5394), (593), (5943), (5944), (5953), (5954)</t>
  </si>
  <si>
    <t>5305, 5315, 5325, 5335, 5345, 5355, 540, 541, 542, 543, 545, 546, 547, 548, 551, 5525, 5590, 5593, 565, 566, (5395), (549), (5945), (5955), (597), (598)</t>
  </si>
  <si>
    <t>480, 567</t>
  </si>
  <si>
    <t>TOTAL ACTIVO (A+B)</t>
  </si>
  <si>
    <t>PATRIMONIO NETO Y PASIVO</t>
  </si>
  <si>
    <t>A) PATRIMONIO NETO</t>
  </si>
  <si>
    <t>A-1) Fondos propios.</t>
  </si>
  <si>
    <t>I. Capital</t>
  </si>
  <si>
    <t>II. Prima de emisión.</t>
  </si>
  <si>
    <t>112, 113, 114, 115, 119</t>
  </si>
  <si>
    <t>III. Reservas.</t>
  </si>
  <si>
    <t>(108), (109)</t>
  </si>
  <si>
    <t>IV. (Acciones y participaciones en patrimonio propias).</t>
  </si>
  <si>
    <t>V. Resultado de ejercicios anteriores.</t>
  </si>
  <si>
    <t>120, (121)</t>
  </si>
  <si>
    <t>VI. Otras aportaciones de socios.</t>
  </si>
  <si>
    <t>VII. Resultado de ejercicio</t>
  </si>
  <si>
    <t>(557)</t>
  </si>
  <si>
    <t>VIII. (Dividendo a cuenta).</t>
  </si>
  <si>
    <t>IX. Otros instrumentos de patrimonio neto.</t>
  </si>
  <si>
    <t>A.2) Ajustes por cambio de valor.</t>
  </si>
  <si>
    <t>133, 1340, 137, 135, 136</t>
  </si>
  <si>
    <t>130, 131, 132</t>
  </si>
  <si>
    <t>A.3) Subvenciones, donaciones y legados recibidos.</t>
  </si>
  <si>
    <t>B) PASIVO NO CORRIENTE.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</si>
  <si>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</si>
  <si>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</si>
  <si>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</si>
  <si>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</si>
  <si>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plazo.</t>
  </si>
  <si>
    <t>Obligaciones y otros valores negociables</t>
  </si>
  <si>
    <t>1605, 170</t>
  </si>
  <si>
    <t>Deudas con entidades de crédito.</t>
  </si>
  <si>
    <t>1625, 174</t>
  </si>
  <si>
    <t>Acreedores por arrendamiento financiero.</t>
  </si>
  <si>
    <t>1603, 1604, 1613, 1614, 1623, 1624, 1633, 1634</t>
  </si>
  <si>
    <t>III. Deudas con empresas del grupo y asociadas a largo plazo.</t>
  </si>
  <si>
    <t>IV. Pasivos por impuesto diferido.</t>
  </si>
  <si>
    <t>V. Periodificaciones a largo plazo.</t>
  </si>
  <si>
    <t>VI. Acreedores comerciales no corrientes</t>
  </si>
  <si>
    <t>VII. Deuda con caracteristicas especiales a largo plazo</t>
  </si>
  <si>
    <t>C) PASIVO CORRIENTE</t>
  </si>
  <si>
    <t>585, 586, 587, 588, 589</t>
  </si>
  <si>
    <t>I. Pasivos vinculados con activos no corrientes mantenidos para la venta.</t>
  </si>
  <si>
    <t>II. Provisiones a corto plazo.</t>
  </si>
  <si>
    <t>499, 5291, 5292, 5294, 5296, 5297</t>
  </si>
  <si>
    <t>III. Deudas a corto plazo.</t>
  </si>
  <si>
    <t>500, 501, 505, 506</t>
  </si>
  <si>
    <t>5105, 520, 527</t>
  </si>
  <si>
    <t>5125, 524</t>
  </si>
  <si>
    <t>194, 509, 5115, 5135, 5145, 521, 522, 523, 525, 526, 528, 551, 5525, 5530, 5532, 555, 5565, 5566, 5595, 5598, 560, 561, 569, (1034), (1044), (190), (192)</t>
  </si>
  <si>
    <t>5103, 5104, 5113,5114, 5123, 5124, 5133, 5134, 5143, 5144, 5523, 5524, 5563, 5564</t>
  </si>
  <si>
    <t>IV. Deudas con empresas del grupo y asociadas a corto plazo.</t>
  </si>
  <si>
    <t>V. Acreedores comerciales y otras cuentas a pagar.</t>
  </si>
  <si>
    <t>400, 401, 403, 404, 405, (406)</t>
  </si>
  <si>
    <t>Proveedores.</t>
  </si>
  <si>
    <t>41, 438, 465, 466, 475, 476, 477</t>
  </si>
  <si>
    <t>Otros acreedores.</t>
  </si>
  <si>
    <t>485, 568</t>
  </si>
  <si>
    <t>VI. Periodificaciones a corto plazo</t>
  </si>
  <si>
    <t>VI. Deuda con caracteristicas especiales a corto plazo</t>
  </si>
  <si>
    <t>TOTAL PATRIMONIO NETO Y PASIVO (A+B+C)</t>
  </si>
  <si>
    <t>Existe imposibilidad de comunicar los Estados finacieros iniciales de la Entidad (1)</t>
  </si>
  <si>
    <t>Observaciones de la Intervencion a la informacion de Estados financieros que se comunica de la entidad o motivos que imposibilitan la comunicación de éstos:</t>
  </si>
  <si>
    <t>Notas:</t>
  </si>
  <si>
    <t xml:space="preserve">  (1) Cuando exista imposibilidad de comunicar el presupuesto de la entidad se marcara la casilla, y en observaciones se explicará esta circunstancia</t>
  </si>
  <si>
    <t>Previsión del ejercicio</t>
  </si>
  <si>
    <t>(Importe en €)</t>
  </si>
  <si>
    <t xml:space="preserve">MODELOS </t>
  </si>
  <si>
    <t>Cuadro D2: CUENTA DE PÉRDIDAS Y GANANCIAS</t>
  </si>
  <si>
    <t>CUENTA DE PÉRDIDAS Y GANANCIAS</t>
  </si>
  <si>
    <t>700, 701, 702, 703, 704, 705, (706), (708), (709)</t>
  </si>
  <si>
    <t>1. Importe neto de la cifra de negocios.</t>
  </si>
  <si>
    <t>71*, 7930, (6930)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</si>
  <si>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</si>
  <si>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</si>
  <si>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</si>
  <si>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</si>
  <si>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</si>
  <si>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</si>
  <si>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</si>
  <si>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</si>
  <si>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</si>
  <si>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</si>
  <si>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Gastos excepcionales</t>
  </si>
  <si>
    <t>Ingresos excepcionales</t>
  </si>
  <si>
    <t xml:space="preserve">   - al sector publico local de carácter administrativo</t>
  </si>
  <si>
    <t xml:space="preserve">   - al sector publico local de carácter empresarial o fundacional</t>
  </si>
  <si>
    <t xml:space="preserve">   - a otros</t>
  </si>
  <si>
    <t>(663), 763</t>
  </si>
  <si>
    <t>(668), 768</t>
  </si>
  <si>
    <t>(666), (667), (673), (675), (696), (697), (698), (699) 766, 773, 775, 796, 797, 798, 799</t>
  </si>
  <si>
    <t>(6300)*, 6301*, (633), 638</t>
  </si>
  <si>
    <t>F.1.3.1 - Balance (PYMES)</t>
  </si>
  <si>
    <t>20, (280), (290)</t>
  </si>
  <si>
    <t>21, (281), (291), 23</t>
  </si>
  <si>
    <t>22, (282), (292)</t>
  </si>
  <si>
    <t>1. Clientes por ventas y Prestaciones de servicios</t>
  </si>
  <si>
    <t>2. Accionistas (socios) por desembolsos exigidos</t>
  </si>
  <si>
    <t>1. Capital escriturado</t>
  </si>
  <si>
    <t>2. (Capital no exigido)</t>
  </si>
  <si>
    <t>100, 101, 102</t>
  </si>
  <si>
    <t xml:space="preserve"> (1030), (1040)</t>
  </si>
  <si>
    <t>1. Deudas con entidades de crédito.</t>
  </si>
  <si>
    <t>3. Otras deudas a largo plazo.</t>
  </si>
  <si>
    <t>2. Acreedores por arrendamiento financiero.</t>
  </si>
  <si>
    <t>1615, 1635, 171, 172, 173, 175, 176, 177, 180, 185</t>
  </si>
  <si>
    <t>F.1.3.2 - Cuenta de Perdidas y Ganancias (PYMES)</t>
  </si>
  <si>
    <t>740, 747, 75</t>
  </si>
  <si>
    <t>(600), (601), (602), 606, (607), 608, 609, 61*, (6931), (6932), (6933), 7931, 7932, 7933</t>
  </si>
  <si>
    <t>(64)</t>
  </si>
  <si>
    <t>(62), (631), (634), 636, 639, (65), (694), (695), 794, 7954</t>
  </si>
  <si>
    <t>(68)</t>
  </si>
  <si>
    <t>(670), (671), (672), (690), (691), (692), 770, 771, 772, 790, 791, 792</t>
  </si>
  <si>
    <t>7951, 7952, 7955</t>
  </si>
  <si>
    <t>11a. Subvenciones concedidas y transferencias realizadas por la entidad</t>
  </si>
  <si>
    <t>12. Otros resultados</t>
  </si>
  <si>
    <t>(678), 778</t>
  </si>
  <si>
    <t>760, 761, 762, 769, 746</t>
  </si>
  <si>
    <t>(660), (661), (662), (664), (665), (669)</t>
  </si>
  <si>
    <t>13. Ingresos financieros.</t>
  </si>
  <si>
    <t>14. Gastos financieros.</t>
  </si>
  <si>
    <t>15. Variación de valor razonable en instrumentos financiero.</t>
  </si>
  <si>
    <t>16. Diferencias de cambio.</t>
  </si>
  <si>
    <t>17. Deterioro y resultado por enajenaciones de instrumentos financieros.</t>
  </si>
  <si>
    <t>18. Otros ingresos y gastos de carácter financiero</t>
  </si>
  <si>
    <t>A) RESULTADO DE EXPLOTACIÓN (1+2+3+4+5+6+7+8+9+10+11+12)</t>
  </si>
  <si>
    <t>B) RESULTADO FINANCIERO (13+14+15+16+17+18).</t>
  </si>
  <si>
    <t>C) RESULTADO ANTES DE IMPUESTOS (A+B)</t>
  </si>
  <si>
    <t>19. Impuestos sobre beneficios.</t>
  </si>
  <si>
    <t>D) RESULTADO DEL EJERCICIO (C+19)</t>
  </si>
  <si>
    <t>Índice</t>
  </si>
  <si>
    <t>Modelos PYMES</t>
  </si>
  <si>
    <t>Formularios comunes</t>
  </si>
  <si>
    <t>I. Existencias.</t>
  </si>
  <si>
    <t>II. Deudores comerciales y otras cuentas a cobrar.</t>
  </si>
  <si>
    <t>III. Inversiones en empresas del grupo y asociadas a corto plazo.</t>
  </si>
  <si>
    <t>IV. Inversiones financieras a corto plazo.</t>
  </si>
  <si>
    <t>V. Periodificciones a corto plazo.</t>
  </si>
  <si>
    <t>VI. Efectivo y otros activos líquidos equivalentes.</t>
  </si>
  <si>
    <t>(importes en €)</t>
  </si>
  <si>
    <t>Datos de Plantillas y retribuciones de un determinado sector</t>
  </si>
  <si>
    <t>Gastos distribuidos por grupos de personal</t>
  </si>
  <si>
    <t>Grupo de personal</t>
  </si>
  <si>
    <t>Retribución variable</t>
  </si>
  <si>
    <t>Organos de Gobierno</t>
  </si>
  <si>
    <t>Gastos Comunes sin distribuir por grupos</t>
  </si>
  <si>
    <t>Concepto</t>
  </si>
  <si>
    <t>Total gastos comunes</t>
  </si>
  <si>
    <t>F.1.2.B1-Capacidad/Necesidad Financiacion de la Entidad, calculada conforme a las normas del Sistema Europeo de Cuentas.</t>
  </si>
  <si>
    <t>(solo aplica a Entidades dentro del sector AA.PP.)</t>
  </si>
  <si>
    <t>Observaciones</t>
  </si>
  <si>
    <t>Ingresos a efectos de Contabilidad Nacional</t>
  </si>
  <si>
    <t>Importe neto de cifra negocios</t>
  </si>
  <si>
    <t>Trabajos previsto realizar por la empresa para su activo</t>
  </si>
  <si>
    <t>Ingresos accesorios y otros ingresos de la gestion corriente</t>
  </si>
  <si>
    <t>Subvenciones y transferencias corrientes</t>
  </si>
  <si>
    <t>Ingresos financieros por intereses</t>
  </si>
  <si>
    <t>Ingresos de participaciones en instrumentos de patrimonio (dividendos)</t>
  </si>
  <si>
    <t>Aportaciones patrimoniales</t>
  </si>
  <si>
    <t>Subvenciones de capital previsto recibir</t>
  </si>
  <si>
    <t>Gastos a efectos de Contabilidad Nacional</t>
  </si>
  <si>
    <t>Aprovisionamientos</t>
  </si>
  <si>
    <t>Gastos de personal</t>
  </si>
  <si>
    <t>Otros gastos de explotacion</t>
  </si>
  <si>
    <t>Gastos financieros y asimilados</t>
  </si>
  <si>
    <t>Impuesto de sociedades</t>
  </si>
  <si>
    <t>Otros impuestos</t>
  </si>
  <si>
    <t>Variaciones del Inmovilizado material e intangible; de inversiones inmobiliarias; de existencias</t>
  </si>
  <si>
    <t>Aplicación de Provisiones</t>
  </si>
  <si>
    <t>Inversiones efectuadas por cuenta de Administraciones y Entidades Públicas</t>
  </si>
  <si>
    <t>Ayudas, transferencias y subvenciones concedidas</t>
  </si>
  <si>
    <r>
      <t xml:space="preserve">Variación de existencias de productos terminados y en curso de fabricación de la cuenta de PyG </t>
    </r>
    <r>
      <rPr>
        <vertAlign val="superscript"/>
        <sz val="11"/>
        <color theme="1"/>
        <rFont val="Calibri"/>
        <family val="2"/>
        <scheme val="minor"/>
      </rPr>
      <t>(1)</t>
    </r>
  </si>
  <si>
    <t>Capacidad / Necesidad de Financiacion de la Entidad (Sistema Europeo de cuentas)</t>
  </si>
  <si>
    <t>(1) Este importe aparecerá como mayor (+) gasto en caso de reducción de existencias y como menor (-) gasto en caso de incremento.</t>
  </si>
  <si>
    <t>Operaciones con Entidades de credito</t>
  </si>
  <si>
    <t>Factoring sin recurso</t>
  </si>
  <si>
    <t>Otras operaciones de credito</t>
  </si>
  <si>
    <t>Otras</t>
  </si>
  <si>
    <t>CEMEF</t>
  </si>
  <si>
    <t>Ayto. Burjassot</t>
  </si>
  <si>
    <t>Prorrogado</t>
  </si>
  <si>
    <t>Estimaciones
actuales de cierre
Ejercicio</t>
  </si>
  <si>
    <t>Situación fin
trimestre vencido</t>
  </si>
  <si>
    <t>Cobros/Pagos acumulados hasta final trimestre vencido (2)</t>
  </si>
  <si>
    <t>Saldo inicial de Tesoreria al comienzo del periodo (1)</t>
  </si>
  <si>
    <t>Pagos (-)</t>
  </si>
  <si>
    <t>Flujo de efectivo actividades explotacion</t>
  </si>
  <si>
    <t>Cobros (+)</t>
  </si>
  <si>
    <t>Flujo de efectivo actividades de inversion</t>
  </si>
  <si>
    <t>Cobros por Desinversiones</t>
  </si>
  <si>
    <t>Pagos por inversiones</t>
  </si>
  <si>
    <t>Flujo de efectivo por actividades de financiacion</t>
  </si>
  <si>
    <t>Cobros por actividades de financiacion</t>
  </si>
  <si>
    <t>Pagos por actividades de financiacion</t>
  </si>
  <si>
    <t>Efecto de las variaciones de tipo de cambio</t>
  </si>
  <si>
    <t>Saldo de Caja</t>
  </si>
  <si>
    <t>(1) En el concepto "Saldo inicial de Tesoreria al comienzo periodo" se reflejará:</t>
  </si>
  <si>
    <t>En la columna "Cobros/Pagos acumulados hasta final trimestre vencido" el importe del Saldo inicial de Tesorería existente al COMIENZO DEL EJERCICIO 2015 (a 01-01-2015).</t>
  </si>
  <si>
    <t>(2) Los Cobros/Pagos en la columna "Cobros/Pagos acumulados hasta final trimestre vencido" se corresponden con el TOTAL de Cobros/Pagos ACUMULADOS realizados en el ejercicio hasta el final del trimestre vencido.</t>
  </si>
  <si>
    <t>F.1.2.9 Calendario y Presupuesto de Tesoreria (Entidades con Contabilidad Empresarial)</t>
  </si>
  <si>
    <t>Una por cada sector</t>
  </si>
  <si>
    <t>Administración General y resto de sectores</t>
  </si>
  <si>
    <t>Número total de efectivos</t>
  </si>
  <si>
    <t>Número total de Gastos</t>
  </si>
  <si>
    <t>Numero de</t>
  </si>
  <si>
    <t>Retribuciones distribuidas por grupos</t>
  </si>
  <si>
    <t>efectivos a</t>
  </si>
  <si>
    <t>Sueldos y salarios</t>
  </si>
  <si>
    <t>Planes de</t>
  </si>
  <si>
    <t>Total</t>
  </si>
  <si>
    <t>(excepto variable)</t>
  </si>
  <si>
    <t>Pensiones</t>
  </si>
  <si>
    <t>retribuciones</t>
  </si>
  <si>
    <t>Retribuciones</t>
  </si>
  <si>
    <t>   Organos de Gobierno</t>
  </si>
  <si>
    <t>   Máximos responsables</t>
  </si>
  <si>
    <t>   Resto de personal directivo</t>
  </si>
  <si>
    <t>   Laboral contrato indefinido</t>
  </si>
  <si>
    <t>   Laboral duración determinada</t>
  </si>
  <si>
    <t>   Otro personal</t>
  </si>
  <si>
    <t>TOTAL</t>
  </si>
  <si>
    <t>   Accion social</t>
  </si>
  <si>
    <t>   Seguridad Social</t>
  </si>
  <si>
    <t>Sector asistencia social y dependencia</t>
  </si>
  <si>
    <t>F.1.2.12 Situación de ejecución de efectivos</t>
  </si>
  <si>
    <t>Deuda viva final trimestre vencido</t>
  </si>
  <si>
    <t>Vencimiento previsto</t>
  </si>
  <si>
    <t>Julio</t>
  </si>
  <si>
    <t>Agosto</t>
  </si>
  <si>
    <t>Septiembre</t>
  </si>
  <si>
    <t>Casillas a rellenar</t>
  </si>
  <si>
    <t>Deuda a corto plazo (operaciones de tesorería)</t>
  </si>
  <si>
    <t>Deuda a largo plazo</t>
  </si>
  <si>
    <t>Emisiones de deuda</t>
  </si>
  <si>
    <t>Operaciones con entidades de credito</t>
  </si>
  <si>
    <t>Deuda con Administraciones publicas (FFPP) (1)</t>
  </si>
  <si>
    <t>Avales ejecutados durante el ejercicio</t>
  </si>
  <si>
    <t>Entidades dependientes de la corporación local (clasificadas como Admin Pub)</t>
  </si>
  <si>
    <t>Resto de Entidades</t>
  </si>
  <si>
    <t>Avales reintegrados durante el ejercicio</t>
  </si>
  <si>
    <t>Total Deuda viva</t>
  </si>
  <si>
    <t>1) En las deudas con las Administraciones Públicas únicamente se incluirán los préstamos con el Fondo de Financiación de Pago a Proveedores (FFPP), tanto si se han instrumentado través de una operación de endeudamiento, como a través de la participación en los tributos del Estado (PTE</t>
  </si>
  <si>
    <t>F.1.2.13. Deuda viva y previsión de Vencimientos de Deuda previsto en el próximo trimestre.</t>
  </si>
  <si>
    <t>Deuda con Administraciones Publicas (1)</t>
  </si>
  <si>
    <t>Total vencimientos</t>
  </si>
  <si>
    <t>(1) Solo se incluyen los prestamos con Administraciones Publicas que forman parte de la Deuda Viva</t>
  </si>
  <si>
    <t>Vencimientos previstos en el Ejercicio (incluyendo las operaciones previsto realizar hasta 31/12/2016</t>
  </si>
  <si>
    <t>F.1.2.14 Perfil de vencimiento de la deuda en los próximos 10 años (operaciones contratadas y/o previsto realizar hasta 31/12/2016)</t>
  </si>
  <si>
    <t>F.1.2.B2.1: Detalle de las inversiones financieramente sostenibles (DA 6 LO 2/2012) (1)</t>
  </si>
  <si>
    <t>(-)Disminución gasto computable por inversiones financieramente sostenibles (DA6 LO 9/2013)</t>
  </si>
  <si>
    <t>Aplicación económica</t>
  </si>
  <si>
    <t>Descripción
inversión
financieramente
sostenible (1)</t>
  </si>
  <si>
    <t>Grupo de
Programa de
gasto</t>
  </si>
  <si>
    <t>Estimación de
Obligaciones
Reconocidas
Netas en el
ejercicio</t>
  </si>
  <si>
    <t>(1) Deberán detallarse las inversiones financieramente sostenibles que se ajusten en lo dispuesto en la DA sexta de la LO 2/2012</t>
  </si>
  <si>
    <t>de Estabilidad Presupuestaria y Sostenibilidad Financiera, detallando una descripción de las mismas, su aplicación económica, el</t>
  </si>
  <si>
    <t>grupo de programa y los créditos iniciales y una estimación de las obligaciones iniciales reconocidas en el ejercicio.</t>
  </si>
  <si>
    <t>F.1.2.B1 Capacidad/Necesidad Financiacion de la Entidad, calculada conforme a las normas del Sistema Europeo de Cuentas.</t>
  </si>
  <si>
    <t>F.1.2.B2.1 Detalle de las inversiones financieramente sostenibles (DA 6 LO 2/2012) (1)</t>
  </si>
  <si>
    <t>Deuda viva prevista tras 3T 2016 trimestre vencido</t>
  </si>
  <si>
    <t>No aplica</t>
  </si>
  <si>
    <t>4. Personal</t>
  </si>
  <si>
    <t>9. Otros créditos con las Administraciones Públicas</t>
  </si>
  <si>
    <t>Personal (remuneraciones pendientes de pago)</t>
  </si>
  <si>
    <t>Otras deudas con las Administraciones Públicas</t>
  </si>
  <si>
    <t>3. Otros deudores (Ayuntamiento)</t>
  </si>
  <si>
    <t>Otras deudas a corto plazo.(fianzas Parking y Vivero)</t>
  </si>
  <si>
    <t>Importe contempaldo en Informe evaluacion 2023 (+/-)</t>
  </si>
  <si>
    <t>SAD-PROGRAMAS-LUDOTECA-COMSERJERIA-RIU-PODOLOGIA</t>
  </si>
  <si>
    <t>Previsión inicial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</si>
</sst>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\-mm\-yy;@"/>
  </numFmts>
  <fonts count="4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</font>
    <font>
      <sz val="11"/>
      <color theme="4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Verdana"/>
      <family val="2"/>
    </font>
    <font>
      <sz val="8"/>
      <color theme="1"/>
      <name val="Tahoma"/>
      <family val="2"/>
    </font>
    <font>
      <sz val="8"/>
      <color rgb="FF0066CC"/>
      <name val="Verdana"/>
      <family val="2"/>
    </font>
    <font>
      <b/>
      <u/>
      <sz val="8"/>
      <color indexed="8"/>
      <name val="Calibri"/>
      <family val="2"/>
    </font>
    <font>
      <b/>
      <sz val="12"/>
      <color theme="9" tint="-0.249977111117893"/>
      <name val="Calibri"/>
      <family val="2"/>
    </font>
    <font>
      <b/>
      <sz val="16"/>
      <color rgb="FFFF0000"/>
      <name val="Calibri"/>
      <family val="2"/>
    </font>
    <font>
      <sz val="8"/>
      <color indexed="8"/>
      <name val="Calibri"/>
      <family val="2"/>
    </font>
    <font>
      <sz val="11"/>
      <color indexed="10"/>
      <name val="Calibri"/>
      <family val="2"/>
    </font>
    <font>
      <b/>
      <u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u/>
      <sz val="8"/>
      <color indexed="8"/>
      <name val="Verdana"/>
      <family val="2"/>
    </font>
    <font>
      <b/>
      <sz val="11"/>
      <color indexed="8"/>
      <name val="Verdana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sz val="8"/>
      <color indexed="8"/>
      <name val="Tahoma"/>
      <family val="2"/>
    </font>
    <font>
      <b/>
      <sz val="12"/>
      <color theme="3" tint="-0.249977111117893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0" fontId="17" fillId="0" borderId="0"/>
    <xf numFmtId="43" fontId="22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3" xfId="0" applyBorder="1" applyAlignment="1">
      <alignment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5" xfId="0" applyFont="1" applyBorder="1"/>
    <xf numFmtId="0" fontId="0" fillId="0" borderId="6" xfId="0" applyBorder="1" applyAlignment="1">
      <alignment vertical="center"/>
    </xf>
    <xf numFmtId="0" fontId="3" fillId="0" borderId="8" xfId="0" applyFont="1" applyBorder="1"/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0" xfId="0" applyFont="1" applyBorder="1"/>
    <xf numFmtId="0" fontId="3" fillId="0" borderId="5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4" fillId="6" borderId="1" xfId="0" applyFont="1" applyFill="1" applyBorder="1"/>
    <xf numFmtId="0" fontId="0" fillId="0" borderId="0" xfId="0" applyAlignment="1">
      <alignment horizontal="left"/>
    </xf>
    <xf numFmtId="0" fontId="3" fillId="5" borderId="2" xfId="0" applyFont="1" applyFill="1" applyBorder="1" applyAlignment="1">
      <alignment horizontal="left" indent="2"/>
    </xf>
    <xf numFmtId="0" fontId="3" fillId="5" borderId="2" xfId="0" applyFont="1" applyFill="1" applyBorder="1"/>
    <xf numFmtId="0" fontId="0" fillId="0" borderId="12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0" fillId="0" borderId="8" xfId="0" applyBorder="1" applyAlignment="1">
      <alignment horizontal="center"/>
    </xf>
    <xf numFmtId="0" fontId="11" fillId="2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15" fillId="0" borderId="0" xfId="0" applyFont="1" applyAlignment="1">
      <alignment horizontal="right"/>
    </xf>
    <xf numFmtId="0" fontId="3" fillId="0" borderId="2" xfId="0" applyFont="1" applyBorder="1"/>
    <xf numFmtId="0" fontId="3" fillId="0" borderId="5" xfId="0" applyFont="1" applyBorder="1" applyAlignment="1">
      <alignment horizontal="left" indent="3"/>
    </xf>
    <xf numFmtId="0" fontId="3" fillId="0" borderId="8" xfId="0" applyFont="1" applyBorder="1" applyAlignment="1">
      <alignment horizontal="left" indent="3"/>
    </xf>
    <xf numFmtId="0" fontId="0" fillId="0" borderId="2" xfId="0" applyFill="1" applyBorder="1"/>
    <xf numFmtId="0" fontId="2" fillId="0" borderId="0" xfId="0" applyFont="1" applyAlignment="1">
      <alignment vertical="center"/>
    </xf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4" fontId="0" fillId="5" borderId="1" xfId="0" applyNumberFormat="1" applyFill="1" applyBorder="1"/>
    <xf numFmtId="4" fontId="0" fillId="0" borderId="13" xfId="0" applyNumberFormat="1" applyFill="1" applyBorder="1"/>
    <xf numFmtId="4" fontId="0" fillId="0" borderId="13" xfId="0" applyNumberFormat="1" applyBorder="1"/>
    <xf numFmtId="4" fontId="0" fillId="0" borderId="13" xfId="0" applyNumberFormat="1" applyBorder="1" applyAlignment="1">
      <alignment vertical="center"/>
    </xf>
    <xf numFmtId="4" fontId="0" fillId="3" borderId="13" xfId="0" applyNumberFormat="1" applyFill="1" applyBorder="1"/>
    <xf numFmtId="4" fontId="4" fillId="6" borderId="1" xfId="0" applyNumberFormat="1" applyFont="1" applyFill="1" applyBorder="1"/>
    <xf numFmtId="4" fontId="0" fillId="0" borderId="6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11" fillId="2" borderId="1" xfId="1" applyNumberFormat="1" applyFont="1" applyFill="1" applyBorder="1" applyAlignment="1" applyProtection="1">
      <alignment horizontal="center"/>
    </xf>
    <xf numFmtId="4" fontId="0" fillId="0" borderId="15" xfId="0" applyNumberFormat="1" applyBorder="1"/>
    <xf numFmtId="4" fontId="0" fillId="0" borderId="13" xfId="0" applyNumberFormat="1" applyBorder="1" applyAlignment="1" applyProtection="1">
      <alignment horizontal="right"/>
      <protection locked="0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wrapText="1"/>
    </xf>
    <xf numFmtId="43" fontId="17" fillId="7" borderId="16" xfId="2" applyFont="1" applyFill="1" applyBorder="1"/>
    <xf numFmtId="0" fontId="23" fillId="0" borderId="0" xfId="0" applyFont="1"/>
    <xf numFmtId="43" fontId="24" fillId="0" borderId="16" xfId="2" applyFont="1" applyBorder="1"/>
    <xf numFmtId="0" fontId="25" fillId="0" borderId="16" xfId="0" applyFont="1" applyBorder="1" applyAlignment="1">
      <alignment horizontal="left" wrapText="1" indent="2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27" fillId="0" borderId="0" xfId="0" applyFont="1" applyAlignment="1">
      <alignment horizontal="left" indent="1"/>
    </xf>
    <xf numFmtId="0" fontId="28" fillId="0" borderId="0" xfId="0" applyFont="1"/>
    <xf numFmtId="0" fontId="0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wrapText="1"/>
    </xf>
    <xf numFmtId="0" fontId="31" fillId="0" borderId="0" xfId="0" applyFont="1" applyAlignment="1">
      <alignment wrapText="1"/>
    </xf>
    <xf numFmtId="4" fontId="31" fillId="0" borderId="1" xfId="0" applyNumberFormat="1" applyFont="1" applyBorder="1" applyAlignment="1">
      <alignment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14" fontId="35" fillId="0" borderId="21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wrapText="1"/>
    </xf>
    <xf numFmtId="43" fontId="34" fillId="0" borderId="27" xfId="4" applyFont="1" applyBorder="1" applyAlignment="1">
      <alignment horizontal="right" vertical="center" wrapText="1"/>
    </xf>
    <xf numFmtId="43" fontId="34" fillId="0" borderId="28" xfId="4" applyFont="1" applyBorder="1" applyAlignment="1">
      <alignment horizontal="right" vertical="center" wrapText="1"/>
    </xf>
    <xf numFmtId="0" fontId="34" fillId="0" borderId="29" xfId="0" applyFont="1" applyBorder="1" applyAlignment="1">
      <alignment wrapText="1"/>
    </xf>
    <xf numFmtId="1" fontId="34" fillId="0" borderId="30" xfId="4" applyNumberFormat="1" applyFont="1" applyBorder="1" applyAlignment="1">
      <alignment horizontal="right" wrapText="1"/>
    </xf>
    <xf numFmtId="0" fontId="34" fillId="0" borderId="30" xfId="4" applyNumberFormat="1" applyFont="1" applyBorder="1" applyAlignment="1">
      <alignment horizontal="right" vertical="center" wrapText="1"/>
    </xf>
    <xf numFmtId="0" fontId="35" fillId="0" borderId="32" xfId="0" applyFont="1" applyBorder="1" applyAlignment="1">
      <alignment horizontal="left" wrapText="1"/>
    </xf>
    <xf numFmtId="1" fontId="35" fillId="0" borderId="33" xfId="4" applyNumberFormat="1" applyFont="1" applyBorder="1" applyAlignment="1">
      <alignment horizontal="right" wrapText="1"/>
    </xf>
    <xf numFmtId="1" fontId="0" fillId="0" borderId="15" xfId="0" applyNumberFormat="1" applyFont="1" applyBorder="1"/>
    <xf numFmtId="0" fontId="36" fillId="0" borderId="0" xfId="0" applyFont="1"/>
    <xf numFmtId="0" fontId="25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5" fillId="0" borderId="35" xfId="0" applyFont="1" applyBorder="1" applyAlignment="1">
      <alignment wrapText="1"/>
    </xf>
    <xf numFmtId="43" fontId="34" fillId="0" borderId="30" xfId="4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wrapText="1"/>
    </xf>
    <xf numFmtId="43" fontId="34" fillId="0" borderId="1" xfId="4" applyFont="1" applyBorder="1" applyAlignment="1">
      <alignment horizontal="right" vertical="center" wrapText="1"/>
    </xf>
    <xf numFmtId="14" fontId="35" fillId="0" borderId="25" xfId="0" applyNumberFormat="1" applyFont="1" applyBorder="1" applyAlignment="1">
      <alignment horizontal="center" vertical="center" wrapText="1"/>
    </xf>
    <xf numFmtId="0" fontId="34" fillId="0" borderId="27" xfId="0" applyFont="1" applyBorder="1" applyAlignment="1">
      <alignment horizontal="right" wrapText="1"/>
    </xf>
    <xf numFmtId="0" fontId="34" fillId="0" borderId="30" xfId="0" applyFont="1" applyBorder="1" applyAlignment="1">
      <alignment horizontal="right" wrapText="1"/>
    </xf>
    <xf numFmtId="43" fontId="34" fillId="0" borderId="31" xfId="4" applyFont="1" applyBorder="1" applyAlignment="1">
      <alignment horizontal="right" vertical="center" wrapText="1"/>
    </xf>
    <xf numFmtId="0" fontId="35" fillId="0" borderId="33" xfId="0" applyFont="1" applyBorder="1" applyAlignment="1">
      <alignment horizontal="right" wrapText="1"/>
    </xf>
    <xf numFmtId="43" fontId="35" fillId="0" borderId="33" xfId="4" applyFont="1" applyBorder="1" applyAlignment="1">
      <alignment horizontal="right" vertical="center" wrapText="1"/>
    </xf>
    <xf numFmtId="43" fontId="35" fillId="0" borderId="34" xfId="4" applyFont="1" applyBorder="1" applyAlignment="1">
      <alignment horizontal="right" vertical="center" wrapText="1"/>
    </xf>
    <xf numFmtId="0" fontId="0" fillId="0" borderId="15" xfId="0" applyFont="1" applyBorder="1"/>
    <xf numFmtId="4" fontId="34" fillId="0" borderId="30" xfId="0" applyNumberFormat="1" applyFont="1" applyBorder="1" applyAlignment="1">
      <alignment horizontal="right" vertical="center" wrapText="1"/>
    </xf>
    <xf numFmtId="4" fontId="34" fillId="0" borderId="1" xfId="0" applyNumberFormat="1" applyFont="1" applyBorder="1" applyAlignment="1">
      <alignment horizontal="right" vertical="center" wrapText="1"/>
    </xf>
    <xf numFmtId="0" fontId="40" fillId="0" borderId="0" xfId="0" applyFont="1"/>
    <xf numFmtId="0" fontId="39" fillId="0" borderId="16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40" fillId="7" borderId="0" xfId="0" applyFont="1" applyFill="1"/>
    <xf numFmtId="0" fontId="39" fillId="0" borderId="16" xfId="0" applyFont="1" applyBorder="1" applyAlignment="1">
      <alignment horizontal="left" wrapText="1"/>
    </xf>
    <xf numFmtId="43" fontId="39" fillId="7" borderId="38" xfId="4" applyFont="1" applyFill="1" applyBorder="1"/>
    <xf numFmtId="0" fontId="39" fillId="7" borderId="38" xfId="0" applyFont="1" applyFill="1" applyBorder="1"/>
    <xf numFmtId="43" fontId="39" fillId="0" borderId="39" xfId="0" applyNumberFormat="1" applyFont="1" applyFill="1" applyBorder="1"/>
    <xf numFmtId="43" fontId="39" fillId="0" borderId="38" xfId="4" applyFont="1" applyBorder="1"/>
    <xf numFmtId="43" fontId="39" fillId="0" borderId="38" xfId="0" applyNumberFormat="1" applyFont="1" applyFill="1" applyBorder="1"/>
    <xf numFmtId="0" fontId="40" fillId="0" borderId="16" xfId="0" applyFont="1" applyBorder="1" applyAlignment="1">
      <alignment horizontal="left" wrapText="1" indent="2"/>
    </xf>
    <xf numFmtId="43" fontId="40" fillId="7" borderId="38" xfId="4" applyFont="1" applyFill="1" applyBorder="1"/>
    <xf numFmtId="43" fontId="40" fillId="0" borderId="38" xfId="4" applyFont="1" applyFill="1" applyBorder="1"/>
    <xf numFmtId="43" fontId="39" fillId="0" borderId="38" xfId="4" applyFont="1" applyFill="1" applyBorder="1"/>
    <xf numFmtId="0" fontId="26" fillId="0" borderId="0" xfId="0" applyFont="1"/>
    <xf numFmtId="0" fontId="41" fillId="0" borderId="0" xfId="0" applyFont="1"/>
    <xf numFmtId="0" fontId="3" fillId="0" borderId="0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3" borderId="14" xfId="0" applyNumberFormat="1" applyFill="1" applyBorder="1"/>
    <xf numFmtId="4" fontId="0" fillId="3" borderId="1" xfId="0" applyNumberFormat="1" applyFill="1" applyBorder="1"/>
    <xf numFmtId="0" fontId="37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wrapText="1"/>
    </xf>
    <xf numFmtId="0" fontId="0" fillId="0" borderId="16" xfId="0" applyBorder="1"/>
    <xf numFmtId="0" fontId="42" fillId="0" borderId="0" xfId="0" applyFont="1"/>
    <xf numFmtId="0" fontId="0" fillId="0" borderId="1" xfId="0" applyBorder="1" applyAlignment="1">
      <alignment wrapText="1"/>
    </xf>
    <xf numFmtId="0" fontId="12" fillId="8" borderId="0" xfId="0" applyFont="1" applyFill="1"/>
    <xf numFmtId="0" fontId="13" fillId="8" borderId="0" xfId="0" applyFont="1" applyFill="1"/>
    <xf numFmtId="0" fontId="4" fillId="9" borderId="0" xfId="0" applyFont="1" applyFill="1"/>
    <xf numFmtId="0" fontId="14" fillId="9" borderId="0" xfId="0" applyFont="1" applyFill="1"/>
    <xf numFmtId="0" fontId="43" fillId="0" borderId="0" xfId="1" applyFont="1" applyAlignment="1" applyProtection="1">
      <alignment vertical="center"/>
    </xf>
    <xf numFmtId="43" fontId="0" fillId="0" borderId="0" xfId="0" applyNumberFormat="1"/>
    <xf numFmtId="0" fontId="35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4" fontId="35" fillId="0" borderId="13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3" fontId="34" fillId="0" borderId="40" xfId="4" applyFont="1" applyBorder="1" applyAlignment="1">
      <alignment horizontal="right" vertical="center" wrapText="1"/>
    </xf>
    <xf numFmtId="0" fontId="34" fillId="0" borderId="41" xfId="4" applyNumberFormat="1" applyFont="1" applyBorder="1" applyAlignment="1">
      <alignment horizontal="right" vertical="center" wrapText="1"/>
    </xf>
    <xf numFmtId="4" fontId="35" fillId="0" borderId="33" xfId="4" applyNumberFormat="1" applyFont="1" applyBorder="1" applyAlignment="1">
      <alignment horizontal="right" vertical="center" wrapText="1"/>
    </xf>
    <xf numFmtId="4" fontId="35" fillId="0" borderId="34" xfId="4" applyNumberFormat="1" applyFont="1" applyBorder="1" applyAlignment="1">
      <alignment horizontal="right" vertical="center" wrapText="1"/>
    </xf>
    <xf numFmtId="4" fontId="34" fillId="0" borderId="30" xfId="4" applyNumberFormat="1" applyFont="1" applyBorder="1" applyAlignment="1">
      <alignment horizontal="right" vertical="center" wrapText="1"/>
    </xf>
    <xf numFmtId="4" fontId="34" fillId="0" borderId="31" xfId="4" applyNumberFormat="1" applyFont="1" applyBorder="1" applyAlignment="1">
      <alignment horizontal="right" vertical="center" wrapText="1"/>
    </xf>
    <xf numFmtId="43" fontId="0" fillId="0" borderId="16" xfId="0" applyNumberFormat="1" applyBorder="1"/>
    <xf numFmtId="4" fontId="0" fillId="0" borderId="16" xfId="0" applyNumberFormat="1" applyBorder="1"/>
    <xf numFmtId="0" fontId="44" fillId="0" borderId="0" xfId="0" applyFont="1"/>
    <xf numFmtId="0" fontId="0" fillId="0" borderId="0" xfId="0" applyFill="1" applyBorder="1"/>
    <xf numFmtId="4" fontId="45" fillId="0" borderId="13" xfId="0" applyNumberFormat="1" applyFont="1" applyBorder="1"/>
    <xf numFmtId="4" fontId="45" fillId="0" borderId="13" xfId="0" applyNumberFormat="1" applyFont="1" applyBorder="1" applyAlignment="1">
      <alignment vertical="center"/>
    </xf>
    <xf numFmtId="4" fontId="45" fillId="0" borderId="0" xfId="0" applyNumberFormat="1" applyFont="1"/>
    <xf numFmtId="4" fontId="46" fillId="0" borderId="1" xfId="0" applyNumberFormat="1" applyFont="1" applyBorder="1" applyAlignment="1">
      <alignment horizontal="center" vertical="center" wrapText="1"/>
    </xf>
    <xf numFmtId="4" fontId="45" fillId="5" borderId="1" xfId="0" applyNumberFormat="1" applyFont="1" applyFill="1" applyBorder="1"/>
    <xf numFmtId="4" fontId="45" fillId="0" borderId="13" xfId="0" applyNumberFormat="1" applyFont="1" applyFill="1" applyBorder="1"/>
    <xf numFmtId="4" fontId="45" fillId="3" borderId="13" xfId="0" applyNumberFormat="1" applyFont="1" applyFill="1" applyBorder="1"/>
    <xf numFmtId="0" fontId="31" fillId="0" borderId="0" xfId="0" applyFont="1" applyAlignment="1">
      <alignment horizontal="left"/>
    </xf>
    <xf numFmtId="4" fontId="2" fillId="0" borderId="0" xfId="0" applyNumberFormat="1" applyFont="1"/>
    <xf numFmtId="4" fontId="2" fillId="5" borderId="1" xfId="0" applyNumberFormat="1" applyFont="1" applyFill="1" applyBorder="1"/>
    <xf numFmtId="4" fontId="2" fillId="0" borderId="13" xfId="0" applyNumberFormat="1" applyFont="1" applyFill="1" applyBorder="1"/>
    <xf numFmtId="4" fontId="2" fillId="0" borderId="13" xfId="0" applyNumberFormat="1" applyFont="1" applyBorder="1"/>
    <xf numFmtId="4" fontId="2" fillId="0" borderId="13" xfId="0" applyNumberFormat="1" applyFont="1" applyBorder="1" applyAlignment="1">
      <alignment vertical="center"/>
    </xf>
    <xf numFmtId="4" fontId="2" fillId="3" borderId="13" xfId="0" applyNumberFormat="1" applyFont="1" applyFill="1" applyBorder="1"/>
    <xf numFmtId="4" fontId="2" fillId="6" borderId="1" xfId="0" applyNumberFormat="1" applyFont="1" applyFill="1" applyBorder="1"/>
    <xf numFmtId="4" fontId="47" fillId="2" borderId="1" xfId="1" applyNumberFormat="1" applyFont="1" applyFill="1" applyBorder="1" applyAlignment="1" applyProtection="1">
      <alignment horizontal="center"/>
    </xf>
    <xf numFmtId="164" fontId="46" fillId="0" borderId="1" xfId="0" applyNumberFormat="1" applyFont="1" applyBorder="1" applyAlignment="1">
      <alignment horizontal="center" vertical="center" wrapText="1"/>
    </xf>
    <xf numFmtId="4" fontId="45" fillId="6" borderId="1" xfId="0" applyNumberFormat="1" applyFont="1" applyFill="1" applyBorder="1"/>
    <xf numFmtId="4" fontId="45" fillId="0" borderId="7" xfId="0" applyNumberFormat="1" applyFont="1" applyBorder="1"/>
    <xf numFmtId="4" fontId="45" fillId="0" borderId="9" xfId="0" applyNumberFormat="1" applyFont="1" applyBorder="1"/>
    <xf numFmtId="4" fontId="45" fillId="0" borderId="12" xfId="0" applyNumberFormat="1" applyFont="1" applyBorder="1"/>
    <xf numFmtId="4" fontId="4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6" xfId="0" applyNumberFormat="1" applyFont="1" applyBorder="1"/>
    <xf numFmtId="4" fontId="2" fillId="0" borderId="0" xfId="0" applyNumberFormat="1" applyFont="1" applyBorder="1"/>
    <xf numFmtId="4" fontId="2" fillId="0" borderId="11" xfId="0" applyNumberFormat="1" applyFont="1" applyBorder="1"/>
    <xf numFmtId="4" fontId="45" fillId="0" borderId="14" xfId="0" applyNumberFormat="1" applyFont="1" applyBorder="1"/>
    <xf numFmtId="4" fontId="45" fillId="0" borderId="15" xfId="0" applyNumberFormat="1" applyFont="1" applyBorder="1"/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Hipervínculo" xfId="1" builtinId="8"/>
    <cellStyle name="Millares" xfId="2" builtinId="3"/>
    <cellStyle name="Millares 2" xf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showGridLines="0" workbookViewId="0">
      <selection activeCell="B22" sqref="B22"/>
    </sheetView>
  </sheetViews>
  <sheetFormatPr baseColWidth="10" defaultRowHeight="15" x14ac:dyDescent="0.25"/>
  <cols>
    <col min="1" max="1" width="9.140625" customWidth="1"/>
    <col min="2" max="2" width="11.85546875" bestFit="1" customWidth="1"/>
    <col min="13" max="13" width="6.28515625" customWidth="1"/>
  </cols>
  <sheetData>
    <row r="2" spans="1:13" ht="23.25" x14ac:dyDescent="0.35">
      <c r="A2" s="164"/>
      <c r="B2" s="165" t="s">
        <v>91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4" spans="1:13" x14ac:dyDescent="0.25">
      <c r="A4" s="71" t="s">
        <v>0</v>
      </c>
      <c r="B4" s="212" t="s">
        <v>202</v>
      </c>
      <c r="C4" s="212"/>
      <c r="D4" s="212"/>
      <c r="E4" s="212"/>
      <c r="F4" s="212"/>
      <c r="G4" s="212"/>
      <c r="H4" s="212"/>
      <c r="I4" s="212"/>
    </row>
    <row r="5" spans="1:13" x14ac:dyDescent="0.25">
      <c r="A5" s="71" t="s">
        <v>1</v>
      </c>
      <c r="B5" s="212" t="s">
        <v>203</v>
      </c>
      <c r="C5" s="212"/>
      <c r="D5" s="212"/>
      <c r="E5" s="212"/>
      <c r="F5" s="212"/>
      <c r="G5" s="212"/>
      <c r="H5" s="212"/>
      <c r="I5" s="212"/>
    </row>
    <row r="6" spans="1:13" x14ac:dyDescent="0.25">
      <c r="A6" s="71" t="s">
        <v>2</v>
      </c>
      <c r="B6" s="8"/>
      <c r="C6" s="8"/>
      <c r="D6" s="8"/>
      <c r="E6" s="9"/>
      <c r="F6" s="213" t="s">
        <v>204</v>
      </c>
      <c r="G6" s="214"/>
      <c r="H6" s="214"/>
      <c r="I6" s="215"/>
    </row>
    <row r="7" spans="1:13" x14ac:dyDescent="0.25">
      <c r="B7" s="3"/>
      <c r="C7" s="3"/>
      <c r="D7" s="3"/>
      <c r="E7" s="3"/>
      <c r="F7" s="3"/>
      <c r="G7" s="3"/>
      <c r="H7" s="3"/>
    </row>
    <row r="8" spans="1:13" s="2" customFormat="1" ht="15.75" x14ac:dyDescent="0.25">
      <c r="A8" s="166"/>
      <c r="B8" s="167" t="s">
        <v>155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</row>
    <row r="9" spans="1:13" s="2" customFormat="1" ht="24" customHeight="1" x14ac:dyDescent="0.25">
      <c r="B9" s="168" t="str">
        <f>+'F.1.3.1. Blce'!B1</f>
        <v>F.1.3.1 - Balance (PYMES)</v>
      </c>
    </row>
    <row r="10" spans="1:13" s="2" customFormat="1" ht="24" customHeight="1" x14ac:dyDescent="0.25">
      <c r="B10" s="168" t="str">
        <f>+'F.1.3.2. PyG'!B1</f>
        <v>F.1.3.2 - Cuenta de Perdidas y Ganancias (PYMES)</v>
      </c>
    </row>
    <row r="11" spans="1:13" ht="15.75" x14ac:dyDescent="0.25">
      <c r="A11" s="166"/>
      <c r="B11" s="167" t="s">
        <v>156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s="2" customFormat="1" ht="24" customHeight="1" x14ac:dyDescent="0.25">
      <c r="B12" s="168" t="s">
        <v>223</v>
      </c>
    </row>
    <row r="13" spans="1:13" s="2" customFormat="1" ht="24" customHeight="1" x14ac:dyDescent="0.25">
      <c r="B13" s="168" t="s">
        <v>248</v>
      </c>
    </row>
    <row r="14" spans="1:13" s="2" customFormat="1" ht="24" customHeight="1" x14ac:dyDescent="0.25">
      <c r="B14" s="168" t="s">
        <v>266</v>
      </c>
    </row>
    <row r="15" spans="1:13" s="2" customFormat="1" ht="24" customHeight="1" x14ac:dyDescent="0.25">
      <c r="B15" s="168" t="s">
        <v>271</v>
      </c>
    </row>
    <row r="16" spans="1:13" s="2" customFormat="1" ht="24" customHeight="1" x14ac:dyDescent="0.25">
      <c r="B16" s="168" t="s">
        <v>281</v>
      </c>
    </row>
    <row r="17" spans="2:14" s="2" customFormat="1" ht="24" customHeight="1" x14ac:dyDescent="0.25">
      <c r="B17" s="168" t="s">
        <v>282</v>
      </c>
      <c r="N17" s="72"/>
    </row>
  </sheetData>
  <mergeCells count="3">
    <mergeCell ref="B4:I4"/>
    <mergeCell ref="B5:I5"/>
    <mergeCell ref="F6:I6"/>
  </mergeCells>
  <hyperlinks>
    <hyperlink ref="B9" location="'F.1.3.1. Blce'!A1" display="'F.1.3.1. Blce'!A1"/>
    <hyperlink ref="B10" location="'F.1.3.2. PyG'!A1" display="'F.1.3.2. PyG'!A1"/>
    <hyperlink ref="B12" location="F.1.2.9!A1" display="F.1.2.9 Calendario y Presupuesto de Tesoreria (Entidades con Contabilidad Empresarial)"/>
    <hyperlink ref="B13" location="'F.1.2.12 (1)'!A1" display="F.1.2.12 Situación de ejecución de efectivos"/>
    <hyperlink ref="B17" location="F.1.2.B2.1!A1" display="F.1.2.B2.1: Detalle de las inversiones financieramente sostenibles (DA 6 LO 2/2012) (1)"/>
    <hyperlink ref="B14" location="F.1.2.13!A1" display="F.1.2.13. Deuda viva y previsión de Vencimientos de Deuda previsto en el próximo trimestre."/>
    <hyperlink ref="B15" location="F.1.2.14!A1" display="F.1.2.14 Perfil de vencimiento de la deuda en los próximos 10 años (operaciones contratadas y/o previsto realizar hasta 31/12/2016)"/>
    <hyperlink ref="B16" location="'F.1.2.B1 EP'!A1" display="F.1.2.B1-Capacidad/Necesidad Financiacion de la Entidad, calculada conforme a las normas del Sistema Europeo de Cuentas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"/>
  <sheetViews>
    <sheetView showGridLines="0" workbookViewId="0">
      <selection activeCell="B22" sqref="B22"/>
    </sheetView>
  </sheetViews>
  <sheetFormatPr baseColWidth="10" defaultRowHeight="15" x14ac:dyDescent="0.25"/>
  <cols>
    <col min="1" max="1" width="18.28515625" customWidth="1"/>
    <col min="2" max="6" width="15" customWidth="1"/>
  </cols>
  <sheetData>
    <row r="1" spans="1:9" ht="18.75" x14ac:dyDescent="0.3">
      <c r="A1" s="42" t="s">
        <v>272</v>
      </c>
      <c r="D1" s="73"/>
      <c r="F1" s="73"/>
      <c r="H1" s="84" t="s">
        <v>154</v>
      </c>
    </row>
    <row r="3" spans="1:9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182" t="s">
        <v>284</v>
      </c>
      <c r="I3" s="73"/>
    </row>
    <row r="4" spans="1:9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6" spans="1:9" x14ac:dyDescent="0.25">
      <c r="A6" t="s">
        <v>273</v>
      </c>
    </row>
    <row r="8" spans="1:9" s="4" customFormat="1" ht="75" x14ac:dyDescent="0.25">
      <c r="A8" s="64" t="s">
        <v>275</v>
      </c>
      <c r="B8" s="242" t="s">
        <v>274</v>
      </c>
      <c r="C8" s="242"/>
      <c r="D8" s="64" t="s">
        <v>276</v>
      </c>
      <c r="E8" s="64" t="s">
        <v>277</v>
      </c>
      <c r="F8" s="64" t="s">
        <v>174</v>
      </c>
    </row>
    <row r="9" spans="1:9" x14ac:dyDescent="0.25">
      <c r="A9" s="163"/>
      <c r="B9" s="7"/>
      <c r="C9" s="9"/>
      <c r="D9" s="163"/>
      <c r="E9" s="163"/>
      <c r="F9" s="163"/>
    </row>
    <row r="10" spans="1:9" x14ac:dyDescent="0.25">
      <c r="A10" s="163"/>
      <c r="B10" s="7"/>
      <c r="C10" s="9"/>
      <c r="D10" s="163"/>
      <c r="E10" s="163"/>
      <c r="F10" s="163"/>
    </row>
    <row r="11" spans="1:9" x14ac:dyDescent="0.25">
      <c r="A11" s="1"/>
      <c r="D11" s="1"/>
      <c r="E11" s="1"/>
      <c r="F11" s="1"/>
    </row>
    <row r="13" spans="1:9" x14ac:dyDescent="0.25">
      <c r="A13" t="s">
        <v>278</v>
      </c>
    </row>
    <row r="14" spans="1:9" x14ac:dyDescent="0.25">
      <c r="A14" t="s">
        <v>279</v>
      </c>
    </row>
    <row r="15" spans="1:9" x14ac:dyDescent="0.25">
      <c r="A15" t="s">
        <v>280</v>
      </c>
    </row>
  </sheetData>
  <mergeCells count="3">
    <mergeCell ref="B3:E3"/>
    <mergeCell ref="B4:E4"/>
    <mergeCell ref="B8:C8"/>
  </mergeCells>
  <hyperlinks>
    <hyperlink ref="H1" location="Í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3"/>
  <sheetViews>
    <sheetView showGridLines="0" topLeftCell="C19" zoomScale="142" zoomScaleNormal="142" workbookViewId="0">
      <selection activeCell="G56" sqref="G56"/>
    </sheetView>
  </sheetViews>
  <sheetFormatPr baseColWidth="10" defaultRowHeight="15" x14ac:dyDescent="0.25"/>
  <cols>
    <col min="1" max="1" width="14.5703125" customWidth="1"/>
    <col min="2" max="2" width="63.140625" customWidth="1"/>
    <col min="3" max="3" width="6" customWidth="1"/>
    <col min="4" max="4" width="5.85546875" customWidth="1"/>
    <col min="5" max="5" width="59.85546875" customWidth="1"/>
    <col min="6" max="7" width="13.28515625" style="73" customWidth="1"/>
    <col min="8" max="8" width="13.28515625" style="192" customWidth="1"/>
    <col min="9" max="9" width="13.28515625" style="186" customWidth="1"/>
  </cols>
  <sheetData>
    <row r="1" spans="1:9" ht="18.75" x14ac:dyDescent="0.3">
      <c r="B1" s="42" t="s">
        <v>116</v>
      </c>
      <c r="I1" s="199" t="s">
        <v>154</v>
      </c>
    </row>
    <row r="2" spans="1:9" ht="15.75" x14ac:dyDescent="0.25">
      <c r="B2" s="41"/>
    </row>
    <row r="4" spans="1:9" x14ac:dyDescent="0.25">
      <c r="A4" s="7" t="s">
        <v>0</v>
      </c>
      <c r="B4" s="217" t="str">
        <f>+emp</f>
        <v>CEMEF</v>
      </c>
      <c r="C4" s="217"/>
      <c r="D4" s="217"/>
      <c r="E4" s="218"/>
    </row>
    <row r="5" spans="1:9" x14ac:dyDescent="0.25">
      <c r="A5" s="7" t="s">
        <v>1</v>
      </c>
      <c r="B5" s="217" t="str">
        <f>+ayto</f>
        <v>Ayto. Burjassot</v>
      </c>
      <c r="C5" s="217"/>
      <c r="D5" s="217"/>
      <c r="E5" s="218"/>
    </row>
    <row r="6" spans="1:9" x14ac:dyDescent="0.25">
      <c r="B6" s="10" t="s">
        <v>3</v>
      </c>
    </row>
    <row r="7" spans="1:9" x14ac:dyDescent="0.25">
      <c r="F7" s="219" t="s">
        <v>90</v>
      </c>
      <c r="G7" s="219"/>
      <c r="H7" s="219"/>
      <c r="I7" s="219"/>
    </row>
    <row r="8" spans="1:9" x14ac:dyDescent="0.25">
      <c r="F8" s="220" t="s">
        <v>89</v>
      </c>
      <c r="G8" s="220"/>
      <c r="H8" s="220"/>
      <c r="I8" s="220"/>
    </row>
    <row r="9" spans="1:9" ht="60" x14ac:dyDescent="0.25">
      <c r="F9" s="74" t="s">
        <v>293</v>
      </c>
      <c r="G9" s="74" t="s">
        <v>205</v>
      </c>
      <c r="H9" s="205" t="s">
        <v>206</v>
      </c>
      <c r="I9" s="200">
        <v>45291</v>
      </c>
    </row>
    <row r="10" spans="1:9" x14ac:dyDescent="0.25">
      <c r="B10" s="212" t="s">
        <v>4</v>
      </c>
      <c r="C10" s="212"/>
      <c r="D10" s="212"/>
      <c r="E10" s="212"/>
      <c r="F10" s="212"/>
      <c r="G10" s="212"/>
      <c r="H10" s="212"/>
      <c r="I10" s="212"/>
    </row>
    <row r="11" spans="1:9" x14ac:dyDescent="0.25">
      <c r="B11" s="216" t="s">
        <v>5</v>
      </c>
      <c r="C11" s="216"/>
      <c r="D11" s="216"/>
      <c r="E11" s="216"/>
      <c r="F11" s="216"/>
      <c r="G11" s="216"/>
      <c r="H11" s="216"/>
      <c r="I11" s="216"/>
    </row>
    <row r="12" spans="1:9" x14ac:dyDescent="0.25">
      <c r="B12" s="24" t="s">
        <v>6</v>
      </c>
      <c r="C12" s="25" t="s">
        <v>7</v>
      </c>
      <c r="D12" s="14"/>
      <c r="E12" s="14"/>
      <c r="F12" s="75">
        <f>+F13+F15+F17+F19+F21+F23+F25</f>
        <v>16652</v>
      </c>
      <c r="G12" s="75">
        <f>+G13+G15+G17+G19+G21+G23+G25</f>
        <v>25282.080000000002</v>
      </c>
      <c r="H12" s="193">
        <f t="shared" ref="H12" si="0">+H13+H15+H17+H19+H21+H23+H25</f>
        <v>25282.080000000002</v>
      </c>
      <c r="I12" s="188">
        <f>+I13+I15+I17+I19+I21+I23+I25</f>
        <v>16652</v>
      </c>
    </row>
    <row r="13" spans="1:9" x14ac:dyDescent="0.25">
      <c r="B13" s="26" t="s">
        <v>117</v>
      </c>
      <c r="C13" s="40" t="s">
        <v>10</v>
      </c>
      <c r="D13" s="31"/>
      <c r="E13" s="17"/>
      <c r="F13" s="76">
        <v>534.66999999999996</v>
      </c>
      <c r="G13" s="76">
        <v>3334.67</v>
      </c>
      <c r="H13" s="194">
        <v>3334.67</v>
      </c>
      <c r="I13" s="189">
        <v>534.66999999999996</v>
      </c>
    </row>
    <row r="14" spans="1:9" x14ac:dyDescent="0.25">
      <c r="B14" s="28"/>
      <c r="C14" s="38"/>
      <c r="D14" s="33"/>
      <c r="E14" s="20"/>
      <c r="F14" s="77"/>
      <c r="G14" s="76"/>
      <c r="H14" s="195"/>
      <c r="I14" s="184"/>
    </row>
    <row r="15" spans="1:9" x14ac:dyDescent="0.25">
      <c r="B15" s="28" t="s">
        <v>118</v>
      </c>
      <c r="C15" s="34" t="s">
        <v>9</v>
      </c>
      <c r="D15" s="33"/>
      <c r="E15" s="20"/>
      <c r="F15" s="77">
        <v>16117.33</v>
      </c>
      <c r="G15" s="76">
        <v>21947.41</v>
      </c>
      <c r="H15" s="195">
        <v>21947.41</v>
      </c>
      <c r="I15" s="184">
        <v>16117.33</v>
      </c>
    </row>
    <row r="16" spans="1:9" x14ac:dyDescent="0.25">
      <c r="B16" s="28"/>
      <c r="C16" s="38"/>
      <c r="D16" s="33"/>
      <c r="E16" s="37"/>
      <c r="F16" s="78"/>
      <c r="G16" s="76"/>
      <c r="H16" s="196"/>
      <c r="I16" s="184"/>
    </row>
    <row r="17" spans="2:9" x14ac:dyDescent="0.25">
      <c r="B17" s="29" t="s">
        <v>119</v>
      </c>
      <c r="C17" s="34" t="s">
        <v>11</v>
      </c>
      <c r="D17" s="33"/>
      <c r="E17" s="37"/>
      <c r="F17" s="78"/>
      <c r="G17" s="78"/>
      <c r="H17" s="196"/>
      <c r="I17" s="184"/>
    </row>
    <row r="18" spans="2:9" x14ac:dyDescent="0.25">
      <c r="B18" s="28"/>
      <c r="C18" s="38"/>
      <c r="D18" s="33"/>
      <c r="E18" s="37"/>
      <c r="F18" s="78"/>
      <c r="G18" s="78"/>
      <c r="H18" s="196"/>
      <c r="I18" s="184"/>
    </row>
    <row r="19" spans="2:9" ht="30" x14ac:dyDescent="0.25">
      <c r="B19" s="28" t="s">
        <v>13</v>
      </c>
      <c r="C19" s="34" t="s">
        <v>12</v>
      </c>
      <c r="D19" s="33"/>
      <c r="E19" s="37"/>
      <c r="F19" s="78"/>
      <c r="G19" s="78"/>
      <c r="H19" s="196"/>
      <c r="I19" s="184"/>
    </row>
    <row r="20" spans="2:9" x14ac:dyDescent="0.25">
      <c r="B20" s="28"/>
      <c r="C20" s="38"/>
      <c r="D20" s="33"/>
      <c r="E20" s="37"/>
      <c r="F20" s="78"/>
      <c r="G20" s="78"/>
      <c r="H20" s="196"/>
      <c r="I20" s="184"/>
    </row>
    <row r="21" spans="2:9" ht="30" x14ac:dyDescent="0.25">
      <c r="B21" s="28" t="s">
        <v>14</v>
      </c>
      <c r="C21" s="34" t="s">
        <v>15</v>
      </c>
      <c r="D21" s="33"/>
      <c r="E21" s="37"/>
      <c r="F21" s="78">
        <v>0</v>
      </c>
      <c r="G21" s="78">
        <v>0</v>
      </c>
      <c r="H21" s="196">
        <v>0</v>
      </c>
      <c r="I21" s="185">
        <v>0</v>
      </c>
    </row>
    <row r="22" spans="2:9" x14ac:dyDescent="0.25">
      <c r="B22" s="28"/>
      <c r="C22" s="38"/>
      <c r="D22" s="33"/>
      <c r="E22" s="37"/>
      <c r="F22" s="78"/>
      <c r="G22" s="78"/>
      <c r="H22" s="196"/>
      <c r="I22" s="184"/>
    </row>
    <row r="23" spans="2:9" x14ac:dyDescent="0.25">
      <c r="B23" s="28">
        <v>474</v>
      </c>
      <c r="C23" s="32" t="s">
        <v>16</v>
      </c>
      <c r="D23" s="19"/>
      <c r="E23" s="20"/>
      <c r="F23" s="77"/>
      <c r="G23" s="77"/>
      <c r="H23" s="195"/>
      <c r="I23" s="184"/>
    </row>
    <row r="24" spans="2:9" x14ac:dyDescent="0.25">
      <c r="B24" s="27"/>
      <c r="C24" s="18"/>
      <c r="D24" s="19"/>
      <c r="E24" s="20"/>
      <c r="F24" s="77"/>
      <c r="G24" s="77"/>
      <c r="H24" s="195"/>
      <c r="I24" s="184"/>
    </row>
    <row r="25" spans="2:9" x14ac:dyDescent="0.25">
      <c r="B25" s="27"/>
      <c r="C25" s="32" t="s">
        <v>17</v>
      </c>
      <c r="D25" s="19"/>
      <c r="E25" s="20"/>
      <c r="F25" s="77"/>
      <c r="G25" s="77"/>
      <c r="H25" s="195"/>
      <c r="I25" s="184"/>
    </row>
    <row r="26" spans="2:9" x14ac:dyDescent="0.25">
      <c r="B26" s="27"/>
      <c r="C26" s="21"/>
      <c r="D26" s="22"/>
      <c r="E26" s="23"/>
      <c r="F26" s="77"/>
      <c r="G26" s="77"/>
      <c r="H26" s="195"/>
      <c r="I26" s="184"/>
    </row>
    <row r="27" spans="2:9" x14ac:dyDescent="0.25">
      <c r="B27" s="24"/>
      <c r="C27" s="25" t="s">
        <v>18</v>
      </c>
      <c r="D27" s="14"/>
      <c r="E27" s="14"/>
      <c r="F27" s="75">
        <f>F28+F32+F38+F40+F42+F44</f>
        <v>394638.74</v>
      </c>
      <c r="G27" s="75">
        <f>G28+G32+G38+G40+G42+G44</f>
        <v>404487.42000000004</v>
      </c>
      <c r="H27" s="193">
        <f>H28+H32+H38+H40+H42+H44</f>
        <v>484008.73</v>
      </c>
      <c r="I27" s="188">
        <f>I28+I32+I38+I40+I42+I44</f>
        <v>412407.07</v>
      </c>
    </row>
    <row r="28" spans="2:9" x14ac:dyDescent="0.25">
      <c r="B28" s="27"/>
      <c r="C28" s="32" t="s">
        <v>157</v>
      </c>
      <c r="D28" s="19"/>
      <c r="E28" s="20"/>
      <c r="F28" s="79">
        <f>F29</f>
        <v>1998.35</v>
      </c>
      <c r="G28" s="79">
        <v>1998.35</v>
      </c>
      <c r="H28" s="197">
        <f>H29</f>
        <v>1998.35</v>
      </c>
      <c r="I28" s="190">
        <f>I29</f>
        <v>1998.35</v>
      </c>
    </row>
    <row r="29" spans="2:9" x14ac:dyDescent="0.25">
      <c r="B29" s="59" t="s">
        <v>20</v>
      </c>
      <c r="C29" s="18"/>
      <c r="D29" s="19" t="s">
        <v>19</v>
      </c>
      <c r="E29" s="20"/>
      <c r="F29" s="77">
        <v>1998.35</v>
      </c>
      <c r="G29" s="77">
        <v>1998.35</v>
      </c>
      <c r="H29" s="195">
        <v>1998.35</v>
      </c>
      <c r="I29" s="184">
        <v>1998.35</v>
      </c>
    </row>
    <row r="30" spans="2:9" x14ac:dyDescent="0.25">
      <c r="B30" s="28">
        <v>407</v>
      </c>
      <c r="C30" s="18"/>
      <c r="D30" s="19" t="s">
        <v>8</v>
      </c>
      <c r="E30" s="20"/>
      <c r="F30" s="77"/>
      <c r="G30" s="77"/>
      <c r="H30" s="195"/>
      <c r="I30" s="184"/>
    </row>
    <row r="31" spans="2:9" x14ac:dyDescent="0.25">
      <c r="B31" s="28"/>
      <c r="C31" s="38"/>
      <c r="D31" s="33"/>
      <c r="E31" s="20"/>
      <c r="F31" s="77"/>
      <c r="G31" s="77"/>
      <c r="H31" s="195"/>
      <c r="I31" s="184"/>
    </row>
    <row r="32" spans="2:9" x14ac:dyDescent="0.25">
      <c r="B32" s="28"/>
      <c r="C32" s="34" t="s">
        <v>158</v>
      </c>
      <c r="D32" s="33"/>
      <c r="E32" s="20"/>
      <c r="F32" s="79">
        <f>+SUM(F33:F37)</f>
        <v>194854.14</v>
      </c>
      <c r="G32" s="79">
        <f>+SUM(G33:G37)</f>
        <v>210982.10000000003</v>
      </c>
      <c r="H32" s="197">
        <f>+SUM(H33:H37)</f>
        <v>223963.77000000002</v>
      </c>
      <c r="I32" s="190">
        <f>I33+I35+I36+I37</f>
        <v>144631.59</v>
      </c>
    </row>
    <row r="33" spans="2:10" x14ac:dyDescent="0.25">
      <c r="B33" s="28" t="s">
        <v>21</v>
      </c>
      <c r="C33" s="38"/>
      <c r="D33" s="33" t="s">
        <v>120</v>
      </c>
      <c r="E33" s="20"/>
      <c r="F33" s="184">
        <v>5643.23</v>
      </c>
      <c r="G33" s="77">
        <v>5643.23</v>
      </c>
      <c r="H33" s="195">
        <v>5778.51</v>
      </c>
      <c r="I33" s="184">
        <v>7420.51</v>
      </c>
    </row>
    <row r="34" spans="2:10" x14ac:dyDescent="0.25">
      <c r="B34" s="28">
        <v>5580</v>
      </c>
      <c r="C34" s="38"/>
      <c r="D34" s="33" t="s">
        <v>121</v>
      </c>
      <c r="E34" s="20"/>
      <c r="F34" s="184"/>
      <c r="G34" s="77"/>
      <c r="H34" s="195"/>
      <c r="I34" s="184"/>
    </row>
    <row r="35" spans="2:10" x14ac:dyDescent="0.25">
      <c r="B35" s="28" t="s">
        <v>22</v>
      </c>
      <c r="C35" s="38"/>
      <c r="D35" s="33" t="s">
        <v>289</v>
      </c>
      <c r="E35" s="20"/>
      <c r="F35" s="184">
        <v>179856.77</v>
      </c>
      <c r="G35" s="77">
        <v>195984.73</v>
      </c>
      <c r="H35" s="195">
        <v>211310.58</v>
      </c>
      <c r="I35" s="184">
        <v>129101.45</v>
      </c>
    </row>
    <row r="36" spans="2:10" x14ac:dyDescent="0.25">
      <c r="B36" s="28"/>
      <c r="C36" s="38"/>
      <c r="D36" s="33" t="s">
        <v>285</v>
      </c>
      <c r="E36" s="20"/>
      <c r="F36" s="184"/>
      <c r="G36" s="77"/>
      <c r="H36" s="195">
        <v>15.76</v>
      </c>
      <c r="I36" s="184"/>
    </row>
    <row r="37" spans="2:10" x14ac:dyDescent="0.25">
      <c r="B37" s="28"/>
      <c r="C37" s="38"/>
      <c r="D37" s="33" t="s">
        <v>286</v>
      </c>
      <c r="E37" s="20"/>
      <c r="F37" s="184">
        <v>9354.14</v>
      </c>
      <c r="G37" s="77">
        <v>9354.14</v>
      </c>
      <c r="H37" s="195">
        <v>6858.92</v>
      </c>
      <c r="I37" s="184">
        <v>8109.63</v>
      </c>
    </row>
    <row r="38" spans="2:10" ht="30" x14ac:dyDescent="0.25">
      <c r="B38" s="28" t="s">
        <v>23</v>
      </c>
      <c r="C38" s="34" t="s">
        <v>159</v>
      </c>
      <c r="D38" s="33"/>
      <c r="E38" s="20"/>
      <c r="F38" s="184"/>
      <c r="G38" s="77"/>
      <c r="H38" s="195"/>
      <c r="I38" s="184"/>
    </row>
    <row r="39" spans="2:10" x14ac:dyDescent="0.25">
      <c r="B39" s="28"/>
      <c r="C39" s="38"/>
      <c r="D39" s="33"/>
      <c r="E39" s="20"/>
      <c r="F39" s="184"/>
      <c r="G39" s="77"/>
      <c r="H39" s="195"/>
      <c r="I39" s="184"/>
    </row>
    <row r="40" spans="2:10" ht="45" x14ac:dyDescent="0.25">
      <c r="B40" s="28" t="s">
        <v>24</v>
      </c>
      <c r="C40" s="34" t="s">
        <v>160</v>
      </c>
      <c r="D40" s="33"/>
      <c r="E40" s="20"/>
      <c r="F40" s="185"/>
      <c r="G40" s="78"/>
      <c r="H40" s="196"/>
      <c r="I40" s="184"/>
    </row>
    <row r="41" spans="2:10" x14ac:dyDescent="0.25">
      <c r="B41" s="28"/>
      <c r="C41" s="33"/>
      <c r="D41" s="33"/>
      <c r="E41" s="20"/>
      <c r="F41" s="184"/>
      <c r="G41" s="77"/>
      <c r="H41" s="195"/>
      <c r="I41" s="184"/>
    </row>
    <row r="42" spans="2:10" x14ac:dyDescent="0.25">
      <c r="B42" s="28" t="s">
        <v>25</v>
      </c>
      <c r="C42" s="32" t="s">
        <v>161</v>
      </c>
      <c r="D42" s="19"/>
      <c r="E42" s="20"/>
      <c r="F42" s="184"/>
      <c r="G42" s="77"/>
      <c r="H42" s="195"/>
      <c r="I42" s="184"/>
    </row>
    <row r="43" spans="2:10" x14ac:dyDescent="0.25">
      <c r="B43" s="28"/>
      <c r="C43" s="18"/>
      <c r="D43" s="19"/>
      <c r="E43" s="20"/>
      <c r="F43" s="184"/>
      <c r="G43" s="77"/>
      <c r="H43" s="195"/>
      <c r="I43" s="184"/>
    </row>
    <row r="44" spans="2:10" x14ac:dyDescent="0.25">
      <c r="B44" s="28">
        <v>57</v>
      </c>
      <c r="C44" s="39" t="s">
        <v>162</v>
      </c>
      <c r="D44" s="22"/>
      <c r="E44" s="23"/>
      <c r="F44" s="184">
        <v>197786.25</v>
      </c>
      <c r="G44" s="77">
        <v>191506.97</v>
      </c>
      <c r="H44" s="206">
        <v>258046.61</v>
      </c>
      <c r="I44" s="184">
        <v>265777.13</v>
      </c>
    </row>
    <row r="45" spans="2:10" x14ac:dyDescent="0.25">
      <c r="B45" s="43"/>
      <c r="C45" s="44" t="s">
        <v>26</v>
      </c>
      <c r="D45" s="45"/>
      <c r="E45" s="45"/>
      <c r="F45" s="80">
        <f>+F27+F12</f>
        <v>411290.74</v>
      </c>
      <c r="G45" s="80">
        <f>+G27+G12</f>
        <v>429769.50000000006</v>
      </c>
      <c r="H45" s="198">
        <f>+H27+H12</f>
        <v>509290.81</v>
      </c>
      <c r="I45" s="201">
        <f>+I27+I12</f>
        <v>429059.07</v>
      </c>
      <c r="J45" s="73"/>
    </row>
    <row r="46" spans="2:10" x14ac:dyDescent="0.25">
      <c r="B46" s="216" t="s">
        <v>27</v>
      </c>
      <c r="C46" s="216"/>
      <c r="D46" s="216"/>
      <c r="E46" s="216"/>
      <c r="F46" s="216"/>
      <c r="G46" s="216"/>
      <c r="H46" s="216"/>
      <c r="I46" s="216"/>
    </row>
    <row r="47" spans="2:10" x14ac:dyDescent="0.25">
      <c r="B47" s="24"/>
      <c r="C47" s="25" t="s">
        <v>28</v>
      </c>
      <c r="D47" s="14"/>
      <c r="E47" s="14"/>
      <c r="F47" s="75">
        <f>F48+F61+F63</f>
        <v>233770.91999999998</v>
      </c>
      <c r="G47" s="75">
        <f>+G48+G61+G63</f>
        <v>252249.68000000005</v>
      </c>
      <c r="H47" s="193">
        <f>+H48+H61+H63</f>
        <v>302045.15000000002</v>
      </c>
      <c r="I47" s="188">
        <f>+I48+I61+I63</f>
        <v>238532.55</v>
      </c>
    </row>
    <row r="48" spans="2:10" x14ac:dyDescent="0.25">
      <c r="B48" s="28"/>
      <c r="C48" s="30" t="s">
        <v>29</v>
      </c>
      <c r="D48" s="16"/>
      <c r="E48" s="17"/>
      <c r="F48" s="79">
        <f>F49+F52+F55+F56+F57</f>
        <v>233770.91999999998</v>
      </c>
      <c r="G48" s="79">
        <f>G49+G52+G55+G56+G57</f>
        <v>252249.68000000005</v>
      </c>
      <c r="H48" s="197">
        <f>+SUM(H52:H59)+H49</f>
        <v>302045.15000000002</v>
      </c>
      <c r="I48" s="190">
        <f>I49+I55+I56+I57</f>
        <v>238532.55</v>
      </c>
    </row>
    <row r="49" spans="2:9" x14ac:dyDescent="0.25">
      <c r="B49" s="28"/>
      <c r="C49" s="60" t="s">
        <v>30</v>
      </c>
      <c r="E49" s="20"/>
      <c r="F49" s="79">
        <f>+F50+F51</f>
        <v>276539.05</v>
      </c>
      <c r="G49" s="79">
        <f>+G50+G51</f>
        <v>276539.05</v>
      </c>
      <c r="H49" s="197">
        <f>+H50+H51</f>
        <v>276539.05</v>
      </c>
      <c r="I49" s="190">
        <f>+I50+I51</f>
        <v>276539.05</v>
      </c>
    </row>
    <row r="50" spans="2:9" x14ac:dyDescent="0.25">
      <c r="B50" s="28" t="s">
        <v>124</v>
      </c>
      <c r="C50" s="60"/>
      <c r="D50" s="61" t="s">
        <v>122</v>
      </c>
      <c r="E50" s="20"/>
      <c r="F50" s="77">
        <v>276539.05</v>
      </c>
      <c r="G50" s="77">
        <v>276539.05</v>
      </c>
      <c r="H50" s="206">
        <v>276539.05</v>
      </c>
      <c r="I50" s="184">
        <v>276539.05</v>
      </c>
    </row>
    <row r="51" spans="2:9" x14ac:dyDescent="0.25">
      <c r="B51" s="28" t="s">
        <v>125</v>
      </c>
      <c r="C51" s="60"/>
      <c r="D51" s="61" t="s">
        <v>123</v>
      </c>
      <c r="E51" s="20"/>
      <c r="F51" s="77"/>
      <c r="G51" s="77"/>
      <c r="H51" s="195"/>
      <c r="I51" s="184"/>
    </row>
    <row r="52" spans="2:9" x14ac:dyDescent="0.25">
      <c r="B52" s="28">
        <v>110</v>
      </c>
      <c r="C52" s="60" t="s">
        <v>31</v>
      </c>
      <c r="E52" s="20"/>
      <c r="F52" s="77"/>
      <c r="G52" s="77"/>
      <c r="H52" s="195"/>
      <c r="I52" s="184"/>
    </row>
    <row r="53" spans="2:9" x14ac:dyDescent="0.25">
      <c r="B53" s="28" t="s">
        <v>32</v>
      </c>
      <c r="C53" s="60" t="s">
        <v>33</v>
      </c>
      <c r="E53" s="20"/>
      <c r="F53" s="77"/>
      <c r="G53" s="77"/>
      <c r="H53" s="195"/>
      <c r="I53" s="184"/>
    </row>
    <row r="54" spans="2:9" x14ac:dyDescent="0.25">
      <c r="B54" s="28" t="s">
        <v>34</v>
      </c>
      <c r="C54" s="60" t="s">
        <v>35</v>
      </c>
      <c r="E54" s="20"/>
      <c r="F54" s="77"/>
      <c r="G54" s="77"/>
      <c r="H54" s="195"/>
      <c r="I54" s="184"/>
    </row>
    <row r="55" spans="2:9" x14ac:dyDescent="0.25">
      <c r="B55" s="28" t="s">
        <v>37</v>
      </c>
      <c r="C55" s="60" t="s">
        <v>36</v>
      </c>
      <c r="E55" s="20"/>
      <c r="F55" s="77">
        <v>-43242.18</v>
      </c>
      <c r="G55" s="77">
        <v>-43242.18</v>
      </c>
      <c r="H55" s="206">
        <v>-491112.08</v>
      </c>
      <c r="I55" s="184">
        <v>-102563.4</v>
      </c>
    </row>
    <row r="56" spans="2:9" x14ac:dyDescent="0.25">
      <c r="B56" s="28">
        <v>118</v>
      </c>
      <c r="C56" s="60" t="s">
        <v>38</v>
      </c>
      <c r="E56" s="20"/>
      <c r="F56" s="77">
        <v>392000</v>
      </c>
      <c r="G56" s="77">
        <v>408127.96</v>
      </c>
      <c r="H56" s="206">
        <v>669233.54</v>
      </c>
      <c r="I56" s="184">
        <v>453105.58</v>
      </c>
    </row>
    <row r="57" spans="2:9" x14ac:dyDescent="0.25">
      <c r="B57" s="28">
        <v>129</v>
      </c>
      <c r="C57" s="60" t="s">
        <v>39</v>
      </c>
      <c r="E57" s="20"/>
      <c r="F57" s="77">
        <v>-391525.95</v>
      </c>
      <c r="G57" s="77">
        <v>-389175.15</v>
      </c>
      <c r="H57" s="206">
        <v>-152615.35999999999</v>
      </c>
      <c r="I57" s="184">
        <v>-388548.68</v>
      </c>
    </row>
    <row r="58" spans="2:9" x14ac:dyDescent="0.25">
      <c r="B58" s="28" t="s">
        <v>40</v>
      </c>
      <c r="C58" s="60" t="s">
        <v>41</v>
      </c>
      <c r="E58" s="20"/>
      <c r="F58" s="77"/>
      <c r="G58" s="77"/>
      <c r="H58" s="195"/>
      <c r="I58" s="184"/>
    </row>
    <row r="59" spans="2:9" x14ac:dyDescent="0.25">
      <c r="B59" s="28">
        <v>111</v>
      </c>
      <c r="C59" s="60" t="s">
        <v>42</v>
      </c>
      <c r="E59" s="20"/>
      <c r="F59" s="77"/>
      <c r="G59" s="77"/>
      <c r="H59" s="195"/>
      <c r="I59" s="184"/>
    </row>
    <row r="60" spans="2:9" x14ac:dyDescent="0.25">
      <c r="B60" s="28"/>
      <c r="C60" s="18"/>
      <c r="D60" s="33"/>
      <c r="E60" s="20"/>
      <c r="F60" s="77"/>
      <c r="G60" s="77"/>
      <c r="H60" s="195"/>
      <c r="I60" s="184"/>
    </row>
    <row r="61" spans="2:9" x14ac:dyDescent="0.25">
      <c r="B61" s="28" t="s">
        <v>44</v>
      </c>
      <c r="C61" s="32" t="s">
        <v>43</v>
      </c>
      <c r="D61" s="33"/>
      <c r="E61" s="20"/>
      <c r="F61" s="77"/>
      <c r="G61" s="77"/>
      <c r="H61" s="195"/>
      <c r="I61" s="184"/>
    </row>
    <row r="62" spans="2:9" x14ac:dyDescent="0.25">
      <c r="B62" s="28"/>
      <c r="C62" s="18"/>
      <c r="D62" s="33"/>
      <c r="E62" s="20"/>
      <c r="F62" s="77"/>
      <c r="G62" s="77"/>
      <c r="H62" s="195"/>
      <c r="I62" s="184"/>
    </row>
    <row r="63" spans="2:9" x14ac:dyDescent="0.25">
      <c r="B63" s="28" t="s">
        <v>45</v>
      </c>
      <c r="C63" s="32" t="s">
        <v>46</v>
      </c>
      <c r="D63" s="33"/>
      <c r="E63" s="20"/>
      <c r="F63" s="77"/>
      <c r="G63" s="77"/>
      <c r="H63" s="195"/>
      <c r="I63" s="184"/>
    </row>
    <row r="64" spans="2:9" x14ac:dyDescent="0.25">
      <c r="B64" s="28"/>
      <c r="C64" s="21"/>
      <c r="D64" s="36"/>
      <c r="E64" s="23"/>
      <c r="F64" s="77"/>
      <c r="G64" s="77"/>
      <c r="H64" s="195"/>
      <c r="I64" s="184"/>
    </row>
    <row r="65" spans="2:9" x14ac:dyDescent="0.25">
      <c r="B65" s="24"/>
      <c r="C65" s="25" t="s">
        <v>47</v>
      </c>
      <c r="D65" s="14"/>
      <c r="E65" s="14"/>
      <c r="F65" s="75">
        <f>+F66+F68+F73+F75+F77+F79+F81</f>
        <v>0</v>
      </c>
      <c r="G65" s="75">
        <f>+G66+G68+G73+G75+G77+G79+G81</f>
        <v>0</v>
      </c>
      <c r="H65" s="193">
        <f>+H66+H68+H73+H75+H77+H79+H81</f>
        <v>0</v>
      </c>
      <c r="I65" s="188">
        <f>+I66+I68+I73+I75+I77+I79+I81</f>
        <v>0</v>
      </c>
    </row>
    <row r="66" spans="2:9" x14ac:dyDescent="0.25">
      <c r="B66" s="28">
        <v>14</v>
      </c>
      <c r="C66" s="30" t="s">
        <v>48</v>
      </c>
      <c r="D66" s="31"/>
      <c r="E66" s="17"/>
      <c r="F66" s="76"/>
      <c r="G66" s="76"/>
      <c r="H66" s="194"/>
      <c r="I66" s="189"/>
    </row>
    <row r="67" spans="2:9" x14ac:dyDescent="0.25">
      <c r="B67" s="28"/>
      <c r="C67" s="32"/>
      <c r="D67" s="33"/>
      <c r="E67" s="20"/>
      <c r="F67" s="77"/>
      <c r="G67" s="77"/>
      <c r="H67" s="195"/>
      <c r="I67" s="184"/>
    </row>
    <row r="68" spans="2:9" x14ac:dyDescent="0.25">
      <c r="B68" s="28"/>
      <c r="C68" s="32" t="s">
        <v>52</v>
      </c>
      <c r="D68" s="33"/>
      <c r="E68" s="20"/>
      <c r="F68" s="79">
        <f>+SUM(F69:F71)</f>
        <v>0</v>
      </c>
      <c r="G68" s="79"/>
      <c r="H68" s="197">
        <f>+SUM(H69:H71)</f>
        <v>0</v>
      </c>
      <c r="I68" s="190">
        <f>+SUM(I69:I71)</f>
        <v>0</v>
      </c>
    </row>
    <row r="69" spans="2:9" x14ac:dyDescent="0.25">
      <c r="B69" s="28" t="s">
        <v>54</v>
      </c>
      <c r="C69" s="32"/>
      <c r="D69" s="33" t="s">
        <v>126</v>
      </c>
      <c r="E69" s="20"/>
      <c r="F69" s="77"/>
      <c r="G69" s="77"/>
      <c r="H69" s="195"/>
      <c r="I69" s="184"/>
    </row>
    <row r="70" spans="2:9" x14ac:dyDescent="0.25">
      <c r="B70" s="28" t="s">
        <v>56</v>
      </c>
      <c r="C70" s="18"/>
      <c r="D70" s="33" t="s">
        <v>128</v>
      </c>
      <c r="E70" s="20"/>
      <c r="F70" s="77"/>
      <c r="G70" s="77"/>
      <c r="H70" s="195"/>
      <c r="I70" s="184"/>
    </row>
    <row r="71" spans="2:9" x14ac:dyDescent="0.25">
      <c r="B71" s="28" t="s">
        <v>129</v>
      </c>
      <c r="C71" s="18"/>
      <c r="D71" s="33" t="s">
        <v>127</v>
      </c>
      <c r="E71" s="20"/>
      <c r="F71" s="77"/>
      <c r="G71" s="77"/>
      <c r="H71" s="195"/>
      <c r="I71" s="184"/>
    </row>
    <row r="72" spans="2:9" x14ac:dyDescent="0.25">
      <c r="B72" s="28"/>
      <c r="C72" s="18"/>
      <c r="D72" s="33"/>
      <c r="E72" s="20"/>
      <c r="F72" s="77"/>
      <c r="G72" s="77"/>
      <c r="H72" s="195"/>
      <c r="I72" s="184"/>
    </row>
    <row r="73" spans="2:9" x14ac:dyDescent="0.25">
      <c r="B73" s="28" t="s">
        <v>58</v>
      </c>
      <c r="C73" s="32" t="s">
        <v>59</v>
      </c>
      <c r="D73" s="33"/>
      <c r="E73" s="20"/>
      <c r="F73" s="77"/>
      <c r="G73" s="86"/>
      <c r="H73" s="206"/>
      <c r="I73" s="184"/>
    </row>
    <row r="74" spans="2:9" x14ac:dyDescent="0.25">
      <c r="B74" s="28"/>
      <c r="C74" s="32"/>
      <c r="D74" s="33"/>
      <c r="E74" s="20"/>
      <c r="F74" s="77"/>
      <c r="G74" s="77"/>
      <c r="H74" s="195"/>
      <c r="I74" s="184"/>
    </row>
    <row r="75" spans="2:9" x14ac:dyDescent="0.25">
      <c r="B75" s="28">
        <v>479</v>
      </c>
      <c r="C75" s="32" t="s">
        <v>60</v>
      </c>
      <c r="D75" s="33"/>
      <c r="E75" s="20"/>
      <c r="F75" s="77"/>
      <c r="G75" s="77"/>
      <c r="H75" s="195"/>
      <c r="I75" s="184"/>
    </row>
    <row r="76" spans="2:9" x14ac:dyDescent="0.25">
      <c r="B76" s="28"/>
      <c r="C76" s="32"/>
      <c r="D76" s="33"/>
      <c r="E76" s="20"/>
      <c r="F76" s="77"/>
      <c r="G76" s="77"/>
      <c r="H76" s="195"/>
      <c r="I76" s="184"/>
    </row>
    <row r="77" spans="2:9" x14ac:dyDescent="0.25">
      <c r="B77" s="28">
        <v>181</v>
      </c>
      <c r="C77" s="32" t="s">
        <v>61</v>
      </c>
      <c r="D77" s="33"/>
      <c r="E77" s="20"/>
      <c r="F77" s="77"/>
      <c r="G77" s="77"/>
      <c r="H77" s="195"/>
      <c r="I77" s="184"/>
    </row>
    <row r="78" spans="2:9" x14ac:dyDescent="0.25">
      <c r="B78" s="28"/>
      <c r="C78" s="32"/>
      <c r="D78" s="33"/>
      <c r="E78" s="20"/>
      <c r="F78" s="77"/>
      <c r="G78" s="77"/>
      <c r="H78" s="195"/>
      <c r="I78" s="184"/>
    </row>
    <row r="79" spans="2:9" x14ac:dyDescent="0.25">
      <c r="B79" s="28"/>
      <c r="C79" s="32" t="s">
        <v>62</v>
      </c>
      <c r="D79" s="33"/>
      <c r="E79" s="20"/>
      <c r="F79" s="77"/>
      <c r="G79" s="77"/>
      <c r="H79" s="195"/>
      <c r="I79" s="184"/>
    </row>
    <row r="80" spans="2:9" x14ac:dyDescent="0.25">
      <c r="B80" s="28"/>
      <c r="C80" s="32"/>
      <c r="D80" s="33"/>
      <c r="E80" s="20"/>
      <c r="F80" s="77"/>
      <c r="G80" s="77"/>
      <c r="H80" s="195"/>
      <c r="I80" s="184"/>
    </row>
    <row r="81" spans="2:9" x14ac:dyDescent="0.25">
      <c r="B81" s="28"/>
      <c r="C81" s="32" t="s">
        <v>63</v>
      </c>
      <c r="D81" s="33"/>
      <c r="E81" s="20"/>
      <c r="F81" s="77"/>
      <c r="G81" s="77"/>
      <c r="H81" s="195"/>
      <c r="I81" s="184"/>
    </row>
    <row r="82" spans="2:9" x14ac:dyDescent="0.25">
      <c r="B82" s="28"/>
      <c r="C82" s="21"/>
      <c r="D82" s="36"/>
      <c r="E82" s="23"/>
      <c r="F82" s="77"/>
      <c r="G82" s="77"/>
      <c r="H82" s="195"/>
      <c r="I82" s="184"/>
    </row>
    <row r="83" spans="2:9" x14ac:dyDescent="0.25">
      <c r="B83" s="24"/>
      <c r="C83" s="25" t="s">
        <v>64</v>
      </c>
      <c r="D83" s="14"/>
      <c r="E83" s="14"/>
      <c r="F83" s="75">
        <f>+F86+F91+F97+F99+F105+F107+F84</f>
        <v>177519.82</v>
      </c>
      <c r="G83" s="75">
        <f>+G86+G91+G97+G99+G105+G107+G84</f>
        <v>177519.82</v>
      </c>
      <c r="H83" s="193">
        <f>+H86+H91+H97+H99+H105+H107+H84</f>
        <v>207245.66000000003</v>
      </c>
      <c r="I83" s="188">
        <f>+I86+I91+I97+I99+I105+I107+I84</f>
        <v>190526.52000000002</v>
      </c>
    </row>
    <row r="84" spans="2:9" x14ac:dyDescent="0.25">
      <c r="B84" s="28" t="s">
        <v>65</v>
      </c>
      <c r="C84" s="30" t="s">
        <v>66</v>
      </c>
      <c r="D84" s="31"/>
      <c r="E84" s="17"/>
      <c r="F84" s="77"/>
      <c r="G84" s="77"/>
      <c r="H84" s="195"/>
      <c r="I84" s="184"/>
    </row>
    <row r="85" spans="2:9" x14ac:dyDescent="0.25">
      <c r="B85" s="28"/>
      <c r="C85" s="32"/>
      <c r="D85" s="33"/>
      <c r="E85" s="20"/>
      <c r="F85" s="77"/>
      <c r="G85" s="77"/>
      <c r="H85" s="195"/>
      <c r="I85" s="184"/>
    </row>
    <row r="86" spans="2:9" x14ac:dyDescent="0.25">
      <c r="B86" s="28"/>
      <c r="C86" s="32" t="s">
        <v>67</v>
      </c>
      <c r="D86" s="33"/>
      <c r="E86" s="20"/>
      <c r="F86" s="79">
        <f>+SUM(F87:F89)</f>
        <v>0</v>
      </c>
      <c r="G86" s="79"/>
      <c r="H86" s="197">
        <f>+SUM(H87:H89)</f>
        <v>0</v>
      </c>
      <c r="I86" s="190">
        <f>+SUM(I87:I89)</f>
        <v>0</v>
      </c>
    </row>
    <row r="87" spans="2:9" x14ac:dyDescent="0.25">
      <c r="B87" s="28">
        <v>5290</v>
      </c>
      <c r="C87" s="32"/>
      <c r="D87" s="33" t="s">
        <v>49</v>
      </c>
      <c r="E87" s="20"/>
      <c r="F87" s="77"/>
      <c r="G87" s="77"/>
      <c r="H87" s="195"/>
      <c r="I87" s="184"/>
    </row>
    <row r="88" spans="2:9" x14ac:dyDescent="0.25">
      <c r="B88" s="28">
        <v>5293</v>
      </c>
      <c r="C88" s="32"/>
      <c r="D88" s="33" t="s">
        <v>50</v>
      </c>
      <c r="E88" s="20"/>
      <c r="F88" s="77"/>
      <c r="G88" s="77"/>
      <c r="H88" s="195"/>
      <c r="I88" s="184"/>
    </row>
    <row r="89" spans="2:9" x14ac:dyDescent="0.25">
      <c r="B89" s="28" t="s">
        <v>68</v>
      </c>
      <c r="C89" s="32"/>
      <c r="D89" s="33" t="s">
        <v>51</v>
      </c>
      <c r="E89" s="20"/>
      <c r="F89" s="77"/>
      <c r="G89" s="77"/>
      <c r="H89" s="195"/>
      <c r="I89" s="184"/>
    </row>
    <row r="90" spans="2:9" x14ac:dyDescent="0.25">
      <c r="B90" s="28"/>
      <c r="C90" s="32"/>
      <c r="D90" s="33"/>
      <c r="E90" s="20"/>
      <c r="F90" s="77"/>
      <c r="G90" s="77"/>
      <c r="H90" s="195"/>
      <c r="I90" s="184"/>
    </row>
    <row r="91" spans="2:9" x14ac:dyDescent="0.25">
      <c r="B91" s="28"/>
      <c r="C91" s="32" t="s">
        <v>69</v>
      </c>
      <c r="D91" s="33"/>
      <c r="E91" s="20"/>
      <c r="F91" s="79">
        <f>F95</f>
        <v>17019.82</v>
      </c>
      <c r="G91" s="190">
        <f>+SUM(G92:G95)</f>
        <v>17019.82</v>
      </c>
      <c r="H91" s="197">
        <f>+SUM(H92:H95)</f>
        <v>17455.169999999998</v>
      </c>
      <c r="I91" s="190">
        <f>I95+I93</f>
        <v>17251.89</v>
      </c>
    </row>
    <row r="92" spans="2:9" x14ac:dyDescent="0.25">
      <c r="B92" s="28" t="s">
        <v>70</v>
      </c>
      <c r="C92" s="32"/>
      <c r="D92" s="33" t="s">
        <v>53</v>
      </c>
      <c r="E92" s="20"/>
      <c r="F92" s="77"/>
      <c r="G92" s="77"/>
      <c r="H92" s="195"/>
      <c r="I92" s="184"/>
    </row>
    <row r="93" spans="2:9" x14ac:dyDescent="0.25">
      <c r="B93" s="28" t="s">
        <v>71</v>
      </c>
      <c r="C93" s="32"/>
      <c r="D93" s="33" t="s">
        <v>55</v>
      </c>
      <c r="E93" s="20"/>
      <c r="F93" s="77"/>
      <c r="G93" s="77"/>
      <c r="H93" s="195">
        <v>359.07</v>
      </c>
      <c r="I93" s="184">
        <v>368.07</v>
      </c>
    </row>
    <row r="94" spans="2:9" x14ac:dyDescent="0.25">
      <c r="B94" s="28" t="s">
        <v>72</v>
      </c>
      <c r="C94" s="32"/>
      <c r="D94" s="33" t="s">
        <v>57</v>
      </c>
      <c r="E94" s="20"/>
      <c r="F94" s="77"/>
      <c r="G94" s="77"/>
      <c r="H94" s="195"/>
      <c r="I94" s="184"/>
    </row>
    <row r="95" spans="2:9" ht="45" x14ac:dyDescent="0.25">
      <c r="B95" s="28" t="s">
        <v>73</v>
      </c>
      <c r="C95" s="34"/>
      <c r="D95" s="33" t="s">
        <v>290</v>
      </c>
      <c r="E95" s="20"/>
      <c r="F95" s="77">
        <v>17019.82</v>
      </c>
      <c r="G95" s="77">
        <v>17019.82</v>
      </c>
      <c r="H95" s="206">
        <v>17096.099999999999</v>
      </c>
      <c r="I95" s="184">
        <v>16883.82</v>
      </c>
    </row>
    <row r="96" spans="2:9" x14ac:dyDescent="0.25">
      <c r="B96" s="28"/>
      <c r="C96" s="34"/>
      <c r="D96" s="19"/>
      <c r="E96" s="20"/>
      <c r="F96" s="77"/>
      <c r="G96" s="77"/>
      <c r="H96" s="195"/>
      <c r="I96" s="184"/>
    </row>
    <row r="97" spans="1:9" ht="30" x14ac:dyDescent="0.25">
      <c r="B97" s="28" t="s">
        <v>74</v>
      </c>
      <c r="C97" s="34" t="s">
        <v>75</v>
      </c>
      <c r="D97" s="19"/>
      <c r="E97" s="20"/>
      <c r="F97" s="77"/>
      <c r="G97" s="77"/>
      <c r="H97" s="206"/>
      <c r="I97" s="184"/>
    </row>
    <row r="98" spans="1:9" x14ac:dyDescent="0.25">
      <c r="B98" s="29"/>
      <c r="C98" s="34"/>
      <c r="D98" s="19"/>
      <c r="E98" s="20"/>
      <c r="F98" s="77"/>
      <c r="G98" s="77"/>
      <c r="H98" s="195"/>
      <c r="I98" s="184"/>
    </row>
    <row r="99" spans="1:9" x14ac:dyDescent="0.25">
      <c r="B99" s="29"/>
      <c r="C99" s="34" t="s">
        <v>76</v>
      </c>
      <c r="D99" s="19"/>
      <c r="E99" s="20"/>
      <c r="F99" s="79">
        <f>+SUM(F100:F103)</f>
        <v>160500</v>
      </c>
      <c r="G99" s="79">
        <f>+SUM(G100:G103)</f>
        <v>160500</v>
      </c>
      <c r="H99" s="197">
        <f>+SUM(H100:H103)</f>
        <v>189790.49000000002</v>
      </c>
      <c r="I99" s="190">
        <f>I100+I101+I102+I103</f>
        <v>173274.63</v>
      </c>
    </row>
    <row r="100" spans="1:9" x14ac:dyDescent="0.25">
      <c r="B100" s="28" t="s">
        <v>77</v>
      </c>
      <c r="C100" s="34"/>
      <c r="D100" s="33" t="s">
        <v>78</v>
      </c>
      <c r="E100" s="20"/>
      <c r="F100" s="77"/>
      <c r="G100" s="77"/>
      <c r="H100" s="206">
        <v>-142.25</v>
      </c>
      <c r="I100" s="184"/>
    </row>
    <row r="101" spans="1:9" x14ac:dyDescent="0.25">
      <c r="B101" s="29" t="s">
        <v>79</v>
      </c>
      <c r="C101" s="34"/>
      <c r="D101" s="19" t="s">
        <v>80</v>
      </c>
      <c r="E101" s="20"/>
      <c r="F101" s="77">
        <v>31186.41</v>
      </c>
      <c r="G101" s="77">
        <v>31186.41</v>
      </c>
      <c r="H101" s="206">
        <v>25565.759999999998</v>
      </c>
      <c r="I101" s="184">
        <v>21458.04</v>
      </c>
    </row>
    <row r="102" spans="1:9" x14ac:dyDescent="0.25">
      <c r="B102" s="29"/>
      <c r="C102" s="34"/>
      <c r="D102" s="19" t="s">
        <v>287</v>
      </c>
      <c r="E102" s="20"/>
      <c r="F102" s="77">
        <v>563.47</v>
      </c>
      <c r="G102" s="77">
        <v>563.47</v>
      </c>
      <c r="H102" s="206">
        <v>408.25</v>
      </c>
      <c r="I102" s="184">
        <v>563.47</v>
      </c>
    </row>
    <row r="103" spans="1:9" x14ac:dyDescent="0.25">
      <c r="B103" s="29"/>
      <c r="C103" s="34"/>
      <c r="D103" s="183" t="s">
        <v>288</v>
      </c>
      <c r="E103" s="20"/>
      <c r="F103" s="77">
        <v>128750.12</v>
      </c>
      <c r="G103" s="77">
        <v>128750.12</v>
      </c>
      <c r="H103" s="206">
        <v>163958.73000000001</v>
      </c>
      <c r="I103" s="184">
        <v>151253.12</v>
      </c>
    </row>
    <row r="104" spans="1:9" x14ac:dyDescent="0.25">
      <c r="B104" s="29"/>
      <c r="C104" s="34"/>
      <c r="D104" s="33"/>
      <c r="E104" s="20"/>
      <c r="F104" s="77"/>
      <c r="G104" s="77"/>
      <c r="H104" s="195"/>
      <c r="I104" s="184"/>
    </row>
    <row r="105" spans="1:9" x14ac:dyDescent="0.25">
      <c r="B105" s="29" t="s">
        <v>81</v>
      </c>
      <c r="C105" s="32" t="s">
        <v>82</v>
      </c>
      <c r="D105" s="33"/>
      <c r="E105" s="20"/>
      <c r="F105" s="77"/>
      <c r="G105" s="77"/>
      <c r="H105" s="195"/>
      <c r="I105" s="184"/>
    </row>
    <row r="106" spans="1:9" x14ac:dyDescent="0.25">
      <c r="B106" s="29"/>
      <c r="C106" s="34"/>
      <c r="D106" s="33"/>
      <c r="E106" s="20"/>
      <c r="F106" s="77"/>
      <c r="G106" s="77"/>
      <c r="H106" s="195"/>
      <c r="I106" s="184"/>
    </row>
    <row r="107" spans="1:9" x14ac:dyDescent="0.25">
      <c r="B107" s="29"/>
      <c r="C107" s="32" t="s">
        <v>83</v>
      </c>
      <c r="D107" s="33"/>
      <c r="E107" s="20"/>
      <c r="F107" s="77"/>
      <c r="G107" s="77"/>
      <c r="H107" s="195"/>
      <c r="I107" s="184"/>
    </row>
    <row r="108" spans="1:9" x14ac:dyDescent="0.25">
      <c r="B108" s="27"/>
      <c r="C108" s="35"/>
      <c r="D108" s="36"/>
      <c r="E108" s="23"/>
      <c r="F108" s="77"/>
      <c r="G108" s="77"/>
      <c r="H108" s="195"/>
      <c r="I108" s="184"/>
    </row>
    <row r="109" spans="1:9" x14ac:dyDescent="0.25">
      <c r="B109" s="43"/>
      <c r="C109" s="44" t="s">
        <v>84</v>
      </c>
      <c r="D109" s="45"/>
      <c r="E109" s="45"/>
      <c r="F109" s="80">
        <f>+F83+F65+F47</f>
        <v>411290.74</v>
      </c>
      <c r="G109" s="80">
        <f>+G83+G65+G47</f>
        <v>429769.50000000006</v>
      </c>
      <c r="H109" s="198">
        <f>+H83+H65+H47</f>
        <v>509290.81000000006</v>
      </c>
      <c r="I109" s="201">
        <f>+I83+I65+I47</f>
        <v>429059.07</v>
      </c>
    </row>
    <row r="110" spans="1:9" x14ac:dyDescent="0.25">
      <c r="C110" s="2"/>
      <c r="D110" s="2"/>
      <c r="F110" s="73">
        <f>+F109-F45</f>
        <v>0</v>
      </c>
      <c r="G110" s="73">
        <f>+G109-G45</f>
        <v>0</v>
      </c>
      <c r="H110" s="192">
        <f>+H109-H45</f>
        <v>0</v>
      </c>
      <c r="I110" s="186">
        <f>+I109-I45</f>
        <v>0</v>
      </c>
    </row>
    <row r="111" spans="1:9" x14ac:dyDescent="0.25">
      <c r="D111" s="2"/>
    </row>
    <row r="112" spans="1:9" x14ac:dyDescent="0.25">
      <c r="A112" s="5"/>
      <c r="B112" s="2" t="s">
        <v>85</v>
      </c>
    </row>
    <row r="114" spans="2:9" x14ac:dyDescent="0.25">
      <c r="B114" t="s">
        <v>86</v>
      </c>
    </row>
    <row r="115" spans="2:9" x14ac:dyDescent="0.25">
      <c r="B115" s="15"/>
      <c r="C115" s="16"/>
      <c r="D115" s="16"/>
      <c r="E115" s="16"/>
      <c r="F115" s="81"/>
      <c r="G115" s="81"/>
      <c r="H115" s="207"/>
      <c r="I115" s="202"/>
    </row>
    <row r="116" spans="2:9" x14ac:dyDescent="0.25">
      <c r="B116" s="18"/>
      <c r="C116" s="19"/>
      <c r="D116" s="19"/>
      <c r="E116" s="19"/>
      <c r="F116" s="82"/>
      <c r="G116" s="82"/>
      <c r="H116" s="208"/>
      <c r="I116" s="203"/>
    </row>
    <row r="117" spans="2:9" x14ac:dyDescent="0.25">
      <c r="B117" s="18"/>
      <c r="C117" s="19"/>
      <c r="D117" s="19"/>
      <c r="E117" s="19"/>
      <c r="F117" s="82"/>
      <c r="G117" s="82"/>
      <c r="H117" s="208"/>
      <c r="I117" s="203"/>
    </row>
    <row r="118" spans="2:9" x14ac:dyDescent="0.25">
      <c r="B118" s="18"/>
      <c r="C118" s="19"/>
      <c r="D118" s="19"/>
      <c r="E118" s="19"/>
      <c r="F118" s="82"/>
      <c r="G118" s="82"/>
      <c r="H118" s="208"/>
      <c r="I118" s="203"/>
    </row>
    <row r="119" spans="2:9" x14ac:dyDescent="0.25">
      <c r="B119" s="21"/>
      <c r="C119" s="22"/>
      <c r="D119" s="22"/>
      <c r="E119" s="22"/>
      <c r="F119" s="83"/>
      <c r="G119" s="83"/>
      <c r="H119" s="209"/>
      <c r="I119" s="204"/>
    </row>
    <row r="122" spans="2:9" x14ac:dyDescent="0.25">
      <c r="B122" s="6" t="s">
        <v>87</v>
      </c>
    </row>
    <row r="123" spans="2:9" x14ac:dyDescent="0.25">
      <c r="B123" s="6" t="s">
        <v>88</v>
      </c>
    </row>
  </sheetData>
  <mergeCells count="7">
    <mergeCell ref="B11:I11"/>
    <mergeCell ref="B46:I46"/>
    <mergeCell ref="B4:E4"/>
    <mergeCell ref="B5:E5"/>
    <mergeCell ref="F7:I7"/>
    <mergeCell ref="F8:I8"/>
    <mergeCell ref="B10:I10"/>
  </mergeCells>
  <hyperlinks>
    <hyperlink ref="I1" location="Índice!A1" display="Índice"/>
  </hyperlinks>
  <pageMargins left="0.25" right="0.25" top="0.75" bottom="0.75" header="0.3" footer="0.3"/>
  <pageSetup paperSize="9" scale="7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56"/>
  <sheetViews>
    <sheetView showGridLines="0" topLeftCell="A34" workbookViewId="0">
      <selection activeCell="G43" sqref="G43"/>
    </sheetView>
  </sheetViews>
  <sheetFormatPr baseColWidth="10" defaultRowHeight="15" x14ac:dyDescent="0.25"/>
  <cols>
    <col min="1" max="1" width="9.7109375" customWidth="1"/>
    <col min="2" max="2" width="57.5703125" customWidth="1"/>
    <col min="3" max="4" width="4.140625" customWidth="1"/>
    <col min="5" max="5" width="71.7109375" customWidth="1"/>
    <col min="6" max="9" width="12.42578125" style="186" bestFit="1" customWidth="1"/>
  </cols>
  <sheetData>
    <row r="1" spans="1:9" ht="18.75" x14ac:dyDescent="0.3">
      <c r="B1" s="42" t="s">
        <v>130</v>
      </c>
      <c r="I1" s="199" t="s">
        <v>154</v>
      </c>
    </row>
    <row r="2" spans="1:9" ht="18.75" x14ac:dyDescent="0.3">
      <c r="B2" s="42"/>
    </row>
    <row r="3" spans="1:9" x14ac:dyDescent="0.25">
      <c r="A3" s="7" t="s">
        <v>0</v>
      </c>
      <c r="B3" s="217" t="str">
        <f>+emp</f>
        <v>CEMEF</v>
      </c>
      <c r="C3" s="217"/>
      <c r="D3" s="217"/>
      <c r="E3" s="218"/>
    </row>
    <row r="4" spans="1:9" x14ac:dyDescent="0.25">
      <c r="A4" s="7" t="s">
        <v>1</v>
      </c>
      <c r="B4" s="217" t="str">
        <f>+ayto</f>
        <v>Ayto. Burjassot</v>
      </c>
      <c r="C4" s="217"/>
      <c r="D4" s="217"/>
      <c r="E4" s="218"/>
    </row>
    <row r="6" spans="1:9" x14ac:dyDescent="0.25">
      <c r="B6" s="10" t="s">
        <v>92</v>
      </c>
    </row>
    <row r="7" spans="1:9" x14ac:dyDescent="0.25">
      <c r="F7" s="221" t="s">
        <v>90</v>
      </c>
      <c r="G7" s="221"/>
      <c r="H7" s="221"/>
      <c r="I7" s="221"/>
    </row>
    <row r="8" spans="1:9" x14ac:dyDescent="0.25">
      <c r="F8" s="222" t="s">
        <v>89</v>
      </c>
      <c r="G8" s="222"/>
      <c r="H8" s="222"/>
      <c r="I8" s="222"/>
    </row>
    <row r="9" spans="1:9" ht="75" x14ac:dyDescent="0.25">
      <c r="F9" s="187" t="s">
        <v>293</v>
      </c>
      <c r="G9" s="187" t="s">
        <v>205</v>
      </c>
      <c r="H9" s="187" t="s">
        <v>206</v>
      </c>
      <c r="I9" s="200">
        <v>45291</v>
      </c>
    </row>
    <row r="10" spans="1:9" x14ac:dyDescent="0.25">
      <c r="B10" s="212" t="s">
        <v>93</v>
      </c>
      <c r="C10" s="212"/>
      <c r="D10" s="212"/>
      <c r="E10" s="212"/>
      <c r="F10" s="212"/>
      <c r="G10" s="212"/>
      <c r="H10" s="212"/>
      <c r="I10" s="212"/>
    </row>
    <row r="11" spans="1:9" x14ac:dyDescent="0.25">
      <c r="B11" s="56" t="s">
        <v>94</v>
      </c>
      <c r="C11" s="34" t="s">
        <v>95</v>
      </c>
      <c r="D11" s="33"/>
      <c r="E11" s="37"/>
      <c r="F11" s="184">
        <v>3237571.93</v>
      </c>
      <c r="G11" s="184">
        <v>3237571.93</v>
      </c>
      <c r="H11" s="184">
        <v>1619567.36</v>
      </c>
      <c r="I11" s="184">
        <v>3070764.36</v>
      </c>
    </row>
    <row r="12" spans="1:9" ht="8.25" customHeight="1" x14ac:dyDescent="0.25">
      <c r="B12" s="56"/>
      <c r="C12" s="34"/>
      <c r="D12" s="33"/>
      <c r="E12" s="37"/>
      <c r="F12" s="184"/>
      <c r="G12" s="184"/>
      <c r="H12" s="184"/>
      <c r="I12" s="184"/>
    </row>
    <row r="13" spans="1:9" x14ac:dyDescent="0.25">
      <c r="B13" s="56" t="s">
        <v>96</v>
      </c>
      <c r="C13" s="34" t="s">
        <v>97</v>
      </c>
      <c r="D13" s="33"/>
      <c r="E13" s="37"/>
      <c r="F13" s="184"/>
      <c r="G13" s="184"/>
      <c r="H13" s="184"/>
      <c r="I13" s="184"/>
    </row>
    <row r="14" spans="1:9" ht="8.25" customHeight="1" x14ac:dyDescent="0.25">
      <c r="B14" s="56"/>
      <c r="C14" s="34"/>
      <c r="D14" s="33"/>
      <c r="E14" s="37"/>
      <c r="F14" s="184"/>
      <c r="G14" s="184"/>
      <c r="H14" s="184"/>
      <c r="I14" s="184"/>
    </row>
    <row r="15" spans="1:9" x14ac:dyDescent="0.25">
      <c r="B15" s="56">
        <v>73</v>
      </c>
      <c r="C15" s="34" t="s">
        <v>98</v>
      </c>
      <c r="D15" s="33"/>
      <c r="E15" s="37"/>
      <c r="F15" s="184"/>
      <c r="G15" s="184"/>
      <c r="H15" s="184"/>
      <c r="I15" s="184"/>
    </row>
    <row r="16" spans="1:9" ht="8.25" customHeight="1" x14ac:dyDescent="0.25">
      <c r="B16" s="56"/>
      <c r="C16" s="34"/>
      <c r="D16" s="33"/>
      <c r="E16" s="37"/>
      <c r="F16" s="184"/>
      <c r="G16" s="184"/>
      <c r="H16" s="184"/>
      <c r="I16" s="184"/>
    </row>
    <row r="17" spans="2:9" ht="30" x14ac:dyDescent="0.25">
      <c r="B17" s="56" t="s">
        <v>132</v>
      </c>
      <c r="C17" s="34" t="s">
        <v>99</v>
      </c>
      <c r="D17" s="33"/>
      <c r="E17" s="37"/>
      <c r="F17" s="184">
        <v>-45838.92</v>
      </c>
      <c r="G17" s="184">
        <v>-45838.92</v>
      </c>
      <c r="H17" s="184">
        <v>-14935.68</v>
      </c>
      <c r="I17" s="184">
        <v>-35640.18</v>
      </c>
    </row>
    <row r="18" spans="2:9" ht="9" customHeight="1" x14ac:dyDescent="0.25">
      <c r="B18" s="56"/>
      <c r="C18" s="34"/>
      <c r="D18" s="33"/>
      <c r="E18" s="37"/>
      <c r="F18" s="184"/>
      <c r="G18" s="184"/>
      <c r="H18" s="184"/>
      <c r="I18" s="184"/>
    </row>
    <row r="19" spans="2:9" x14ac:dyDescent="0.25">
      <c r="B19" s="56" t="s">
        <v>131</v>
      </c>
      <c r="C19" s="34" t="s">
        <v>100</v>
      </c>
      <c r="D19" s="33"/>
      <c r="E19" s="37"/>
      <c r="F19" s="184">
        <v>14273.44</v>
      </c>
      <c r="G19" s="184">
        <v>14273.44</v>
      </c>
      <c r="H19" s="184">
        <v>3855.8</v>
      </c>
      <c r="I19" s="184">
        <v>4363.62</v>
      </c>
    </row>
    <row r="20" spans="2:9" ht="9" customHeight="1" x14ac:dyDescent="0.25">
      <c r="B20" s="56"/>
      <c r="C20" s="32"/>
      <c r="D20" s="19"/>
      <c r="E20" s="20"/>
      <c r="F20" s="184"/>
      <c r="G20" s="184"/>
      <c r="H20" s="184"/>
      <c r="I20" s="184"/>
    </row>
    <row r="21" spans="2:9" x14ac:dyDescent="0.25">
      <c r="B21" s="58" t="s">
        <v>133</v>
      </c>
      <c r="C21" s="32" t="s">
        <v>101</v>
      </c>
      <c r="D21" s="19"/>
      <c r="E21" s="20"/>
      <c r="F21" s="184">
        <v>-3325401.35</v>
      </c>
      <c r="G21" s="184">
        <v>-3325401.35</v>
      </c>
      <c r="H21" s="184">
        <v>-1639788.83</v>
      </c>
      <c r="I21" s="184">
        <v>-3136722.59</v>
      </c>
    </row>
    <row r="22" spans="2:9" ht="9" customHeight="1" x14ac:dyDescent="0.25">
      <c r="B22" s="56"/>
      <c r="C22" s="32"/>
      <c r="D22" s="19"/>
      <c r="E22" s="20"/>
      <c r="F22" s="184"/>
      <c r="G22" s="184"/>
      <c r="H22" s="184"/>
      <c r="I22" s="184"/>
    </row>
    <row r="23" spans="2:9" x14ac:dyDescent="0.25">
      <c r="B23" s="56" t="s">
        <v>134</v>
      </c>
      <c r="C23" s="32" t="s">
        <v>102</v>
      </c>
      <c r="D23" s="19"/>
      <c r="E23" s="20"/>
      <c r="F23" s="184">
        <v>-268708.05</v>
      </c>
      <c r="G23" s="184">
        <v>-268708.05</v>
      </c>
      <c r="H23" s="184">
        <v>-123664.81</v>
      </c>
      <c r="I23" s="184">
        <v>-287859.21999999997</v>
      </c>
    </row>
    <row r="24" spans="2:9" ht="9.75" customHeight="1" x14ac:dyDescent="0.25">
      <c r="B24" s="56"/>
      <c r="C24" s="32"/>
      <c r="D24" s="19"/>
      <c r="E24" s="20"/>
      <c r="F24" s="184"/>
      <c r="G24" s="184"/>
      <c r="H24" s="184"/>
      <c r="I24" s="184"/>
    </row>
    <row r="25" spans="2:9" x14ac:dyDescent="0.25">
      <c r="B25" s="58" t="s">
        <v>135</v>
      </c>
      <c r="C25" s="32" t="s">
        <v>103</v>
      </c>
      <c r="D25" s="19"/>
      <c r="E25" s="20"/>
      <c r="F25" s="184">
        <v>-3423</v>
      </c>
      <c r="G25" s="184">
        <v>-3423</v>
      </c>
      <c r="H25" s="184"/>
      <c r="I25" s="184">
        <v>-3893.63</v>
      </c>
    </row>
    <row r="26" spans="2:9" ht="8.25" customHeight="1" x14ac:dyDescent="0.25">
      <c r="B26" s="56"/>
      <c r="C26" s="32"/>
      <c r="D26" s="19"/>
      <c r="E26" s="20"/>
      <c r="F26" s="184"/>
      <c r="G26" s="184"/>
      <c r="H26" s="184"/>
      <c r="I26" s="184"/>
    </row>
    <row r="27" spans="2:9" x14ac:dyDescent="0.25">
      <c r="B27" s="56">
        <v>746</v>
      </c>
      <c r="C27" s="32" t="s">
        <v>104</v>
      </c>
      <c r="D27" s="19"/>
      <c r="E27" s="20"/>
      <c r="F27" s="184"/>
      <c r="G27" s="184"/>
      <c r="H27" s="184"/>
      <c r="I27" s="184"/>
    </row>
    <row r="28" spans="2:9" ht="9" customHeight="1" x14ac:dyDescent="0.25">
      <c r="B28" s="56"/>
      <c r="C28" s="32"/>
      <c r="D28" s="19"/>
      <c r="E28" s="20"/>
      <c r="F28" s="184"/>
      <c r="G28" s="184"/>
      <c r="H28" s="184"/>
      <c r="I28" s="184"/>
    </row>
    <row r="29" spans="2:9" x14ac:dyDescent="0.25">
      <c r="B29" s="56" t="s">
        <v>137</v>
      </c>
      <c r="C29" s="32" t="s">
        <v>105</v>
      </c>
      <c r="D29" s="19"/>
      <c r="E29" s="20"/>
      <c r="F29" s="184"/>
      <c r="G29" s="184"/>
      <c r="H29" s="184"/>
      <c r="I29" s="184"/>
    </row>
    <row r="30" spans="2:9" ht="6.75" customHeight="1" x14ac:dyDescent="0.25">
      <c r="B30" s="56"/>
      <c r="C30" s="32"/>
      <c r="D30" s="19"/>
      <c r="E30" s="20"/>
      <c r="F30" s="184"/>
      <c r="G30" s="184"/>
      <c r="H30" s="184"/>
      <c r="I30" s="184"/>
    </row>
    <row r="31" spans="2:9" ht="30" x14ac:dyDescent="0.25">
      <c r="B31" s="56" t="s">
        <v>136</v>
      </c>
      <c r="C31" s="34" t="s">
        <v>106</v>
      </c>
      <c r="D31" s="19"/>
      <c r="E31" s="20"/>
      <c r="F31" s="184"/>
      <c r="G31" s="184"/>
      <c r="H31" s="184"/>
      <c r="I31" s="184"/>
    </row>
    <row r="32" spans="2:9" ht="8.25" customHeight="1" x14ac:dyDescent="0.25">
      <c r="B32" s="56"/>
      <c r="C32" s="32"/>
      <c r="D32" s="19"/>
      <c r="E32" s="20"/>
      <c r="F32" s="184"/>
      <c r="G32" s="184"/>
      <c r="H32" s="184"/>
      <c r="I32" s="184"/>
    </row>
    <row r="33" spans="1:9" x14ac:dyDescent="0.25">
      <c r="B33" s="56"/>
      <c r="C33" s="32" t="s">
        <v>138</v>
      </c>
      <c r="D33" s="19"/>
      <c r="E33" s="20"/>
      <c r="F33" s="190">
        <f>+SUM(F34:F36)</f>
        <v>0</v>
      </c>
      <c r="G33" s="190"/>
      <c r="H33" s="190"/>
      <c r="I33" s="190">
        <f>+SUM(I34:I36)</f>
        <v>0</v>
      </c>
    </row>
    <row r="34" spans="1:9" x14ac:dyDescent="0.25">
      <c r="B34" s="56"/>
      <c r="C34" s="32"/>
      <c r="D34" s="19" t="s">
        <v>109</v>
      </c>
      <c r="E34" s="20"/>
      <c r="F34" s="184"/>
      <c r="G34" s="184"/>
      <c r="H34" s="184"/>
      <c r="I34" s="184"/>
    </row>
    <row r="35" spans="1:9" x14ac:dyDescent="0.25">
      <c r="B35" s="56"/>
      <c r="C35" s="32"/>
      <c r="D35" s="19" t="s">
        <v>110</v>
      </c>
      <c r="E35" s="20"/>
      <c r="F35" s="184"/>
      <c r="G35" s="184"/>
      <c r="H35" s="184"/>
      <c r="I35" s="184"/>
    </row>
    <row r="36" spans="1:9" x14ac:dyDescent="0.25">
      <c r="B36" s="56"/>
      <c r="C36" s="32"/>
      <c r="D36" s="19" t="s">
        <v>111</v>
      </c>
      <c r="E36" s="20"/>
      <c r="F36" s="184"/>
      <c r="G36" s="184"/>
      <c r="H36" s="184"/>
      <c r="I36" s="184"/>
    </row>
    <row r="37" spans="1:9" ht="6" customHeight="1" x14ac:dyDescent="0.25">
      <c r="B37" s="56"/>
      <c r="C37" s="32"/>
      <c r="D37" s="19"/>
      <c r="E37" s="20"/>
      <c r="F37" s="184"/>
      <c r="G37" s="184"/>
      <c r="H37" s="184"/>
      <c r="I37" s="184"/>
    </row>
    <row r="38" spans="1:9" x14ac:dyDescent="0.25">
      <c r="B38" s="56" t="s">
        <v>140</v>
      </c>
      <c r="C38" s="32" t="s">
        <v>139</v>
      </c>
      <c r="D38" s="19"/>
      <c r="E38" s="20"/>
      <c r="F38" s="184"/>
      <c r="G38" s="184"/>
      <c r="H38" s="184"/>
      <c r="I38" s="184">
        <v>-755.62</v>
      </c>
    </row>
    <row r="39" spans="1:9" x14ac:dyDescent="0.25">
      <c r="A39" s="46"/>
      <c r="B39" s="47" t="s">
        <v>149</v>
      </c>
      <c r="C39" s="48"/>
      <c r="D39" s="12"/>
      <c r="E39" s="13"/>
      <c r="F39" s="188">
        <f>+F11+F13+F15+F17+F19+F21+F23+F25+F27+F29+F31+F33+F38</f>
        <v>-391525.9499999999</v>
      </c>
      <c r="G39" s="188">
        <f>+G11+G13+G15+G17+G19+G21+G23+G25+G27+G29+G31+G33+G38</f>
        <v>-391525.9499999999</v>
      </c>
      <c r="H39" s="188">
        <f>+H11+H13+H15+H17+H19+H21+H23+H25+H27+H29+H31+H33+H38</f>
        <v>-154966.15999999986</v>
      </c>
      <c r="I39" s="188">
        <f>+I11+I13+I15+I17+I19+I21+I23+I25+I27+I29+I31+I33+I38</f>
        <v>-389743.26</v>
      </c>
    </row>
    <row r="40" spans="1:9" x14ac:dyDescent="0.25">
      <c r="B40" s="56" t="s">
        <v>141</v>
      </c>
      <c r="C40" s="34" t="s">
        <v>143</v>
      </c>
      <c r="D40" s="33"/>
      <c r="E40" s="37"/>
      <c r="F40" s="184"/>
      <c r="G40" s="184">
        <v>2352.62</v>
      </c>
      <c r="H40" s="184">
        <v>2352.62</v>
      </c>
      <c r="I40" s="184">
        <v>1209.71</v>
      </c>
    </row>
    <row r="41" spans="1:9" x14ac:dyDescent="0.25">
      <c r="B41" s="57"/>
      <c r="C41" s="34"/>
      <c r="D41" s="33"/>
      <c r="E41" s="37"/>
      <c r="F41" s="184"/>
      <c r="G41" s="184"/>
      <c r="H41" s="184"/>
      <c r="I41" s="184"/>
    </row>
    <row r="42" spans="1:9" x14ac:dyDescent="0.25">
      <c r="B42" s="57" t="s">
        <v>142</v>
      </c>
      <c r="C42" s="34" t="s">
        <v>144</v>
      </c>
      <c r="D42" s="33"/>
      <c r="E42" s="37"/>
      <c r="F42" s="184"/>
      <c r="G42" s="184">
        <v>-1.82</v>
      </c>
      <c r="H42" s="184">
        <v>-1.82</v>
      </c>
      <c r="I42" s="184">
        <v>-15.13</v>
      </c>
    </row>
    <row r="43" spans="1:9" x14ac:dyDescent="0.25">
      <c r="B43" s="58"/>
      <c r="C43" s="34"/>
      <c r="D43" s="33"/>
      <c r="E43" s="37"/>
      <c r="F43" s="184"/>
      <c r="G43" s="184"/>
      <c r="H43" s="184"/>
      <c r="I43" s="184"/>
    </row>
    <row r="44" spans="1:9" x14ac:dyDescent="0.25">
      <c r="B44" s="57" t="s">
        <v>112</v>
      </c>
      <c r="C44" s="34" t="s">
        <v>145</v>
      </c>
      <c r="D44" s="33"/>
      <c r="E44" s="37"/>
      <c r="F44" s="184"/>
      <c r="G44" s="184"/>
      <c r="H44" s="184"/>
      <c r="I44" s="184"/>
    </row>
    <row r="45" spans="1:9" x14ac:dyDescent="0.25">
      <c r="B45" s="57"/>
      <c r="C45" s="34"/>
      <c r="D45" s="33"/>
      <c r="E45" s="37"/>
      <c r="F45" s="184"/>
      <c r="G45" s="184"/>
      <c r="H45" s="184"/>
      <c r="I45" s="184"/>
    </row>
    <row r="46" spans="1:9" x14ac:dyDescent="0.25">
      <c r="B46" s="57" t="s">
        <v>113</v>
      </c>
      <c r="C46" s="34" t="s">
        <v>146</v>
      </c>
      <c r="D46" s="33"/>
      <c r="E46" s="37"/>
      <c r="F46" s="184"/>
      <c r="G46" s="184"/>
      <c r="H46" s="184"/>
      <c r="I46" s="184"/>
    </row>
    <row r="47" spans="1:9" x14ac:dyDescent="0.25">
      <c r="B47" s="57"/>
      <c r="C47" s="34"/>
      <c r="D47" s="33"/>
      <c r="E47" s="37"/>
      <c r="F47" s="184"/>
      <c r="G47" s="184"/>
      <c r="H47" s="184"/>
      <c r="I47" s="184"/>
    </row>
    <row r="48" spans="1:9" ht="30" x14ac:dyDescent="0.25">
      <c r="B48" s="57" t="s">
        <v>114</v>
      </c>
      <c r="C48" s="34" t="s">
        <v>147</v>
      </c>
      <c r="D48" s="33"/>
      <c r="E48" s="37"/>
      <c r="F48" s="184"/>
      <c r="G48" s="184"/>
      <c r="H48" s="184"/>
      <c r="I48" s="184"/>
    </row>
    <row r="49" spans="1:9" x14ac:dyDescent="0.25">
      <c r="B49" s="57"/>
      <c r="C49" s="34"/>
      <c r="D49" s="33"/>
      <c r="E49" s="37"/>
      <c r="F49" s="184"/>
      <c r="G49" s="184"/>
      <c r="H49" s="184"/>
      <c r="I49" s="184"/>
    </row>
    <row r="50" spans="1:9" x14ac:dyDescent="0.25">
      <c r="B50" s="57"/>
      <c r="C50" s="50" t="s">
        <v>148</v>
      </c>
      <c r="D50" s="36"/>
      <c r="E50" s="49"/>
      <c r="F50" s="184"/>
      <c r="G50" s="184"/>
      <c r="H50" s="184"/>
      <c r="I50" s="184"/>
    </row>
    <row r="51" spans="1:9" x14ac:dyDescent="0.25">
      <c r="A51" s="46"/>
      <c r="B51" s="47" t="s">
        <v>150</v>
      </c>
      <c r="C51" s="11"/>
      <c r="D51" s="12"/>
      <c r="E51" s="13"/>
      <c r="F51" s="188">
        <f>+F40+F42+F44+F46+F48+F50</f>
        <v>0</v>
      </c>
      <c r="G51" s="188">
        <f>+G40+G42+G44+G46+G48+G50</f>
        <v>2350.7999999999997</v>
      </c>
      <c r="H51" s="188">
        <f>+H40+H42+H44+H46+H48+H50</f>
        <v>2350.7999999999997</v>
      </c>
      <c r="I51" s="188">
        <f>+I40+I42+I44+I46+I48+I50</f>
        <v>1194.58</v>
      </c>
    </row>
    <row r="52" spans="1:9" x14ac:dyDescent="0.25">
      <c r="A52" s="46"/>
      <c r="B52" s="47" t="s">
        <v>151</v>
      </c>
      <c r="C52" s="11"/>
      <c r="D52" s="12"/>
      <c r="E52" s="13"/>
      <c r="F52" s="188">
        <f>+F39+F51</f>
        <v>-391525.9499999999</v>
      </c>
      <c r="G52" s="188">
        <f>+G39+G51</f>
        <v>-389175.14999999991</v>
      </c>
      <c r="H52" s="188">
        <f>+H39+H51</f>
        <v>-152615.35999999987</v>
      </c>
      <c r="I52" s="188">
        <f>+I39+I51</f>
        <v>-388548.68</v>
      </c>
    </row>
    <row r="53" spans="1:9" x14ac:dyDescent="0.25">
      <c r="B53" s="57"/>
      <c r="C53" s="40"/>
      <c r="D53" s="51"/>
      <c r="E53" s="33"/>
      <c r="F53" s="210"/>
      <c r="G53" s="210"/>
      <c r="H53" s="210"/>
      <c r="I53" s="210"/>
    </row>
    <row r="54" spans="1:9" x14ac:dyDescent="0.25">
      <c r="B54" s="62" t="s">
        <v>115</v>
      </c>
      <c r="C54" s="32" t="s">
        <v>152</v>
      </c>
      <c r="D54" s="52"/>
      <c r="E54" s="33"/>
      <c r="F54" s="184"/>
      <c r="G54" s="184"/>
      <c r="H54" s="184"/>
      <c r="I54" s="184"/>
    </row>
    <row r="55" spans="1:9" x14ac:dyDescent="0.25">
      <c r="B55" s="21"/>
      <c r="C55" s="50"/>
      <c r="D55" s="53"/>
      <c r="E55" s="36"/>
      <c r="F55" s="211"/>
      <c r="G55" s="211"/>
      <c r="H55" s="211"/>
      <c r="I55" s="211"/>
    </row>
    <row r="56" spans="1:9" x14ac:dyDescent="0.25">
      <c r="A56" s="46"/>
      <c r="B56" s="47" t="s">
        <v>153</v>
      </c>
      <c r="C56" s="11"/>
      <c r="D56" s="12"/>
      <c r="E56" s="13"/>
      <c r="F56" s="188">
        <f>+F52+F54</f>
        <v>-391525.9499999999</v>
      </c>
      <c r="G56" s="188">
        <f>+G52+G54</f>
        <v>-389175.14999999991</v>
      </c>
      <c r="H56" s="188">
        <f>+H52+H54</f>
        <v>-152615.35999999987</v>
      </c>
      <c r="I56" s="188">
        <f>+I52+I54</f>
        <v>-388548.68</v>
      </c>
    </row>
  </sheetData>
  <mergeCells count="5">
    <mergeCell ref="B10:I10"/>
    <mergeCell ref="B3:E3"/>
    <mergeCell ref="B4:E4"/>
    <mergeCell ref="F7:I7"/>
    <mergeCell ref="F8:I8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4"/>
  <sheetViews>
    <sheetView showGridLines="0" workbookViewId="0">
      <selection activeCell="C10" sqref="C10"/>
    </sheetView>
  </sheetViews>
  <sheetFormatPr baseColWidth="10" defaultRowHeight="15" x14ac:dyDescent="0.25"/>
  <cols>
    <col min="2" max="2" width="52.85546875" customWidth="1"/>
    <col min="3" max="3" width="20.28515625" customWidth="1"/>
    <col min="5" max="5" width="12" bestFit="1" customWidth="1"/>
    <col min="8" max="8" width="12" bestFit="1" customWidth="1"/>
    <col min="258" max="258" width="52.85546875" customWidth="1"/>
    <col min="259" max="259" width="20.28515625" customWidth="1"/>
    <col min="514" max="514" width="52.85546875" customWidth="1"/>
    <col min="515" max="515" width="20.28515625" customWidth="1"/>
    <col min="770" max="770" width="52.85546875" customWidth="1"/>
    <col min="771" max="771" width="20.28515625" customWidth="1"/>
    <col min="1026" max="1026" width="52.85546875" customWidth="1"/>
    <col min="1027" max="1027" width="20.28515625" customWidth="1"/>
    <col min="1282" max="1282" width="52.85546875" customWidth="1"/>
    <col min="1283" max="1283" width="20.28515625" customWidth="1"/>
    <col min="1538" max="1538" width="52.85546875" customWidth="1"/>
    <col min="1539" max="1539" width="20.28515625" customWidth="1"/>
    <col min="1794" max="1794" width="52.85546875" customWidth="1"/>
    <col min="1795" max="1795" width="20.28515625" customWidth="1"/>
    <col min="2050" max="2050" width="52.85546875" customWidth="1"/>
    <col min="2051" max="2051" width="20.28515625" customWidth="1"/>
    <col min="2306" max="2306" width="52.85546875" customWidth="1"/>
    <col min="2307" max="2307" width="20.28515625" customWidth="1"/>
    <col min="2562" max="2562" width="52.85546875" customWidth="1"/>
    <col min="2563" max="2563" width="20.28515625" customWidth="1"/>
    <col min="2818" max="2818" width="52.85546875" customWidth="1"/>
    <col min="2819" max="2819" width="20.28515625" customWidth="1"/>
    <col min="3074" max="3074" width="52.85546875" customWidth="1"/>
    <col min="3075" max="3075" width="20.28515625" customWidth="1"/>
    <col min="3330" max="3330" width="52.85546875" customWidth="1"/>
    <col min="3331" max="3331" width="20.28515625" customWidth="1"/>
    <col min="3586" max="3586" width="52.85546875" customWidth="1"/>
    <col min="3587" max="3587" width="20.28515625" customWidth="1"/>
    <col min="3842" max="3842" width="52.85546875" customWidth="1"/>
    <col min="3843" max="3843" width="20.28515625" customWidth="1"/>
    <col min="4098" max="4098" width="52.85546875" customWidth="1"/>
    <col min="4099" max="4099" width="20.28515625" customWidth="1"/>
    <col min="4354" max="4354" width="52.85546875" customWidth="1"/>
    <col min="4355" max="4355" width="20.28515625" customWidth="1"/>
    <col min="4610" max="4610" width="52.85546875" customWidth="1"/>
    <col min="4611" max="4611" width="20.28515625" customWidth="1"/>
    <col min="4866" max="4866" width="52.85546875" customWidth="1"/>
    <col min="4867" max="4867" width="20.28515625" customWidth="1"/>
    <col min="5122" max="5122" width="52.85546875" customWidth="1"/>
    <col min="5123" max="5123" width="20.28515625" customWidth="1"/>
    <col min="5378" max="5378" width="52.85546875" customWidth="1"/>
    <col min="5379" max="5379" width="20.28515625" customWidth="1"/>
    <col min="5634" max="5634" width="52.85546875" customWidth="1"/>
    <col min="5635" max="5635" width="20.28515625" customWidth="1"/>
    <col min="5890" max="5890" width="52.85546875" customWidth="1"/>
    <col min="5891" max="5891" width="20.28515625" customWidth="1"/>
    <col min="6146" max="6146" width="52.85546875" customWidth="1"/>
    <col min="6147" max="6147" width="20.28515625" customWidth="1"/>
    <col min="6402" max="6402" width="52.85546875" customWidth="1"/>
    <col min="6403" max="6403" width="20.28515625" customWidth="1"/>
    <col min="6658" max="6658" width="52.85546875" customWidth="1"/>
    <col min="6659" max="6659" width="20.28515625" customWidth="1"/>
    <col min="6914" max="6914" width="52.85546875" customWidth="1"/>
    <col min="6915" max="6915" width="20.28515625" customWidth="1"/>
    <col min="7170" max="7170" width="52.85546875" customWidth="1"/>
    <col min="7171" max="7171" width="20.28515625" customWidth="1"/>
    <col min="7426" max="7426" width="52.85546875" customWidth="1"/>
    <col min="7427" max="7427" width="20.28515625" customWidth="1"/>
    <col min="7682" max="7682" width="52.85546875" customWidth="1"/>
    <col min="7683" max="7683" width="20.28515625" customWidth="1"/>
    <col min="7938" max="7938" width="52.85546875" customWidth="1"/>
    <col min="7939" max="7939" width="20.28515625" customWidth="1"/>
    <col min="8194" max="8194" width="52.85546875" customWidth="1"/>
    <col min="8195" max="8195" width="20.28515625" customWidth="1"/>
    <col min="8450" max="8450" width="52.85546875" customWidth="1"/>
    <col min="8451" max="8451" width="20.28515625" customWidth="1"/>
    <col min="8706" max="8706" width="52.85546875" customWidth="1"/>
    <col min="8707" max="8707" width="20.28515625" customWidth="1"/>
    <col min="8962" max="8962" width="52.85546875" customWidth="1"/>
    <col min="8963" max="8963" width="20.28515625" customWidth="1"/>
    <col min="9218" max="9218" width="52.85546875" customWidth="1"/>
    <col min="9219" max="9219" width="20.28515625" customWidth="1"/>
    <col min="9474" max="9474" width="52.85546875" customWidth="1"/>
    <col min="9475" max="9475" width="20.28515625" customWidth="1"/>
    <col min="9730" max="9730" width="52.85546875" customWidth="1"/>
    <col min="9731" max="9731" width="20.28515625" customWidth="1"/>
    <col min="9986" max="9986" width="52.85546875" customWidth="1"/>
    <col min="9987" max="9987" width="20.28515625" customWidth="1"/>
    <col min="10242" max="10242" width="52.85546875" customWidth="1"/>
    <col min="10243" max="10243" width="20.28515625" customWidth="1"/>
    <col min="10498" max="10498" width="52.85546875" customWidth="1"/>
    <col min="10499" max="10499" width="20.28515625" customWidth="1"/>
    <col min="10754" max="10754" width="52.85546875" customWidth="1"/>
    <col min="10755" max="10755" width="20.28515625" customWidth="1"/>
    <col min="11010" max="11010" width="52.85546875" customWidth="1"/>
    <col min="11011" max="11011" width="20.28515625" customWidth="1"/>
    <col min="11266" max="11266" width="52.85546875" customWidth="1"/>
    <col min="11267" max="11267" width="20.28515625" customWidth="1"/>
    <col min="11522" max="11522" width="52.85546875" customWidth="1"/>
    <col min="11523" max="11523" width="20.28515625" customWidth="1"/>
    <col min="11778" max="11778" width="52.85546875" customWidth="1"/>
    <col min="11779" max="11779" width="20.28515625" customWidth="1"/>
    <col min="12034" max="12034" width="52.85546875" customWidth="1"/>
    <col min="12035" max="12035" width="20.28515625" customWidth="1"/>
    <col min="12290" max="12290" width="52.85546875" customWidth="1"/>
    <col min="12291" max="12291" width="20.28515625" customWidth="1"/>
    <col min="12546" max="12546" width="52.85546875" customWidth="1"/>
    <col min="12547" max="12547" width="20.28515625" customWidth="1"/>
    <col min="12802" max="12802" width="52.85546875" customWidth="1"/>
    <col min="12803" max="12803" width="20.28515625" customWidth="1"/>
    <col min="13058" max="13058" width="52.85546875" customWidth="1"/>
    <col min="13059" max="13059" width="20.28515625" customWidth="1"/>
    <col min="13314" max="13314" width="52.85546875" customWidth="1"/>
    <col min="13315" max="13315" width="20.28515625" customWidth="1"/>
    <col min="13570" max="13570" width="52.85546875" customWidth="1"/>
    <col min="13571" max="13571" width="20.28515625" customWidth="1"/>
    <col min="13826" max="13826" width="52.85546875" customWidth="1"/>
    <col min="13827" max="13827" width="20.28515625" customWidth="1"/>
    <col min="14082" max="14082" width="52.85546875" customWidth="1"/>
    <col min="14083" max="14083" width="20.28515625" customWidth="1"/>
    <col min="14338" max="14338" width="52.85546875" customWidth="1"/>
    <col min="14339" max="14339" width="20.28515625" customWidth="1"/>
    <col min="14594" max="14594" width="52.85546875" customWidth="1"/>
    <col min="14595" max="14595" width="20.28515625" customWidth="1"/>
    <col min="14850" max="14850" width="52.85546875" customWidth="1"/>
    <col min="14851" max="14851" width="20.28515625" customWidth="1"/>
    <col min="15106" max="15106" width="52.85546875" customWidth="1"/>
    <col min="15107" max="15107" width="20.28515625" customWidth="1"/>
    <col min="15362" max="15362" width="52.85546875" customWidth="1"/>
    <col min="15363" max="15363" width="20.28515625" customWidth="1"/>
    <col min="15618" max="15618" width="52.85546875" customWidth="1"/>
    <col min="15619" max="15619" width="20.28515625" customWidth="1"/>
    <col min="15874" max="15874" width="52.85546875" customWidth="1"/>
    <col min="15875" max="15875" width="20.28515625" customWidth="1"/>
    <col min="16130" max="16130" width="52.85546875" customWidth="1"/>
    <col min="16131" max="16131" width="20.28515625" customWidth="1"/>
  </cols>
  <sheetData>
    <row r="1" spans="1:9" ht="18.75" x14ac:dyDescent="0.3">
      <c r="B1" s="42" t="s">
        <v>223</v>
      </c>
      <c r="G1" s="63" t="s">
        <v>154</v>
      </c>
    </row>
    <row r="2" spans="1:9" x14ac:dyDescent="0.25">
      <c r="B2" s="66"/>
    </row>
    <row r="3" spans="1:9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19"/>
      <c r="B6" s="155"/>
      <c r="C6" s="155"/>
      <c r="D6" s="155"/>
      <c r="E6" s="155"/>
      <c r="F6" s="73"/>
      <c r="G6" s="73"/>
      <c r="H6" s="73"/>
      <c r="I6" s="73"/>
    </row>
    <row r="7" spans="1:9" ht="63.75" x14ac:dyDescent="0.25">
      <c r="B7" s="87" t="s">
        <v>170</v>
      </c>
      <c r="C7" s="87" t="s">
        <v>207</v>
      </c>
    </row>
    <row r="8" spans="1:9" ht="14.25" customHeight="1" x14ac:dyDescent="0.25">
      <c r="B8" s="88" t="s">
        <v>208</v>
      </c>
      <c r="C8" s="89">
        <v>265777.13</v>
      </c>
      <c r="E8" s="90" t="s">
        <v>209</v>
      </c>
    </row>
    <row r="9" spans="1:9" x14ac:dyDescent="0.25">
      <c r="B9" s="88" t="s">
        <v>210</v>
      </c>
      <c r="C9" s="89">
        <v>-18711.400000000001</v>
      </c>
      <c r="E9" s="90" t="s">
        <v>211</v>
      </c>
      <c r="H9" s="169"/>
    </row>
    <row r="10" spans="1:9" x14ac:dyDescent="0.25">
      <c r="B10" s="88" t="s">
        <v>212</v>
      </c>
      <c r="C10" s="91">
        <f>+C11+C12</f>
        <v>8630.08</v>
      </c>
    </row>
    <row r="11" spans="1:9" x14ac:dyDescent="0.25">
      <c r="B11" s="92" t="s">
        <v>213</v>
      </c>
      <c r="C11" s="89">
        <v>0</v>
      </c>
    </row>
    <row r="12" spans="1:9" x14ac:dyDescent="0.25">
      <c r="B12" s="92" t="s">
        <v>214</v>
      </c>
      <c r="C12" s="89">
        <v>8630.08</v>
      </c>
    </row>
    <row r="13" spans="1:9" x14ac:dyDescent="0.25">
      <c r="B13" s="88" t="s">
        <v>215</v>
      </c>
      <c r="C13" s="91">
        <f>+C14+C15</f>
        <v>2350.7999999999997</v>
      </c>
    </row>
    <row r="14" spans="1:9" x14ac:dyDescent="0.25">
      <c r="B14" s="92" t="s">
        <v>216</v>
      </c>
      <c r="C14" s="89">
        <v>2352.62</v>
      </c>
    </row>
    <row r="15" spans="1:9" x14ac:dyDescent="0.25">
      <c r="B15" s="92" t="s">
        <v>217</v>
      </c>
      <c r="C15" s="89">
        <v>-1.82</v>
      </c>
    </row>
    <row r="16" spans="1:9" x14ac:dyDescent="0.25">
      <c r="B16" s="88" t="s">
        <v>218</v>
      </c>
      <c r="C16" s="89">
        <v>0</v>
      </c>
    </row>
    <row r="17" spans="2:5" x14ac:dyDescent="0.25">
      <c r="B17" s="88" t="s">
        <v>219</v>
      </c>
      <c r="C17" s="91">
        <f>C8+C10+C9+C13</f>
        <v>258046.61000000002</v>
      </c>
      <c r="E17" s="169"/>
    </row>
    <row r="20" spans="2:5" x14ac:dyDescent="0.25">
      <c r="B20" s="93" t="s">
        <v>220</v>
      </c>
    </row>
    <row r="21" spans="2:5" x14ac:dyDescent="0.25">
      <c r="B21" s="94"/>
    </row>
    <row r="22" spans="2:5" x14ac:dyDescent="0.25">
      <c r="B22" s="95" t="s">
        <v>221</v>
      </c>
    </row>
    <row r="23" spans="2:5" x14ac:dyDescent="0.25">
      <c r="B23" s="46"/>
    </row>
    <row r="24" spans="2:5" x14ac:dyDescent="0.25">
      <c r="B24" s="93" t="s">
        <v>222</v>
      </c>
    </row>
  </sheetData>
  <mergeCells count="2">
    <mergeCell ref="B3:E3"/>
    <mergeCell ref="B4:E4"/>
  </mergeCells>
  <hyperlinks>
    <hyperlink ref="G1" location="Índice!A1" display="Índice"/>
  </hyperlink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showGridLines="0" topLeftCell="A4" zoomScale="136" zoomScaleNormal="136" workbookViewId="0">
      <selection activeCell="B40" sqref="B40"/>
    </sheetView>
  </sheetViews>
  <sheetFormatPr baseColWidth="10" defaultRowHeight="15" x14ac:dyDescent="0.25"/>
  <cols>
    <col min="1" max="1" width="28" style="97" customWidth="1"/>
    <col min="2" max="2" width="11.140625" style="97" customWidth="1"/>
    <col min="3" max="3" width="15.140625" style="97" customWidth="1"/>
    <col min="4" max="4" width="10.5703125" style="97" customWidth="1"/>
    <col min="5" max="5" width="10.85546875" style="97" customWidth="1"/>
    <col min="6" max="256" width="11.42578125" style="97"/>
    <col min="257" max="257" width="28" style="97" customWidth="1"/>
    <col min="258" max="258" width="11.140625" style="97" customWidth="1"/>
    <col min="259" max="259" width="15.140625" style="97" customWidth="1"/>
    <col min="260" max="260" width="10.5703125" style="97" customWidth="1"/>
    <col min="261" max="261" width="10.85546875" style="97" customWidth="1"/>
    <col min="262" max="512" width="11.42578125" style="97"/>
    <col min="513" max="513" width="28" style="97" customWidth="1"/>
    <col min="514" max="514" width="11.140625" style="97" customWidth="1"/>
    <col min="515" max="515" width="15.140625" style="97" customWidth="1"/>
    <col min="516" max="516" width="10.5703125" style="97" customWidth="1"/>
    <col min="517" max="517" width="10.85546875" style="97" customWidth="1"/>
    <col min="518" max="768" width="11.42578125" style="97"/>
    <col min="769" max="769" width="28" style="97" customWidth="1"/>
    <col min="770" max="770" width="11.140625" style="97" customWidth="1"/>
    <col min="771" max="771" width="15.140625" style="97" customWidth="1"/>
    <col min="772" max="772" width="10.5703125" style="97" customWidth="1"/>
    <col min="773" max="773" width="10.85546875" style="97" customWidth="1"/>
    <col min="774" max="1024" width="11.42578125" style="97"/>
    <col min="1025" max="1025" width="28" style="97" customWidth="1"/>
    <col min="1026" max="1026" width="11.140625" style="97" customWidth="1"/>
    <col min="1027" max="1027" width="15.140625" style="97" customWidth="1"/>
    <col min="1028" max="1028" width="10.5703125" style="97" customWidth="1"/>
    <col min="1029" max="1029" width="10.85546875" style="97" customWidth="1"/>
    <col min="1030" max="1280" width="11.42578125" style="97"/>
    <col min="1281" max="1281" width="28" style="97" customWidth="1"/>
    <col min="1282" max="1282" width="11.140625" style="97" customWidth="1"/>
    <col min="1283" max="1283" width="15.140625" style="97" customWidth="1"/>
    <col min="1284" max="1284" width="10.5703125" style="97" customWidth="1"/>
    <col min="1285" max="1285" width="10.85546875" style="97" customWidth="1"/>
    <col min="1286" max="1536" width="11.42578125" style="97"/>
    <col min="1537" max="1537" width="28" style="97" customWidth="1"/>
    <col min="1538" max="1538" width="11.140625" style="97" customWidth="1"/>
    <col min="1539" max="1539" width="15.140625" style="97" customWidth="1"/>
    <col min="1540" max="1540" width="10.5703125" style="97" customWidth="1"/>
    <col min="1541" max="1541" width="10.85546875" style="97" customWidth="1"/>
    <col min="1542" max="1792" width="11.42578125" style="97"/>
    <col min="1793" max="1793" width="28" style="97" customWidth="1"/>
    <col min="1794" max="1794" width="11.140625" style="97" customWidth="1"/>
    <col min="1795" max="1795" width="15.140625" style="97" customWidth="1"/>
    <col min="1796" max="1796" width="10.5703125" style="97" customWidth="1"/>
    <col min="1797" max="1797" width="10.85546875" style="97" customWidth="1"/>
    <col min="1798" max="2048" width="11.42578125" style="97"/>
    <col min="2049" max="2049" width="28" style="97" customWidth="1"/>
    <col min="2050" max="2050" width="11.140625" style="97" customWidth="1"/>
    <col min="2051" max="2051" width="15.140625" style="97" customWidth="1"/>
    <col min="2052" max="2052" width="10.5703125" style="97" customWidth="1"/>
    <col min="2053" max="2053" width="10.85546875" style="97" customWidth="1"/>
    <col min="2054" max="2304" width="11.42578125" style="97"/>
    <col min="2305" max="2305" width="28" style="97" customWidth="1"/>
    <col min="2306" max="2306" width="11.140625" style="97" customWidth="1"/>
    <col min="2307" max="2307" width="15.140625" style="97" customWidth="1"/>
    <col min="2308" max="2308" width="10.5703125" style="97" customWidth="1"/>
    <col min="2309" max="2309" width="10.85546875" style="97" customWidth="1"/>
    <col min="2310" max="2560" width="11.42578125" style="97"/>
    <col min="2561" max="2561" width="28" style="97" customWidth="1"/>
    <col min="2562" max="2562" width="11.140625" style="97" customWidth="1"/>
    <col min="2563" max="2563" width="15.140625" style="97" customWidth="1"/>
    <col min="2564" max="2564" width="10.5703125" style="97" customWidth="1"/>
    <col min="2565" max="2565" width="10.85546875" style="97" customWidth="1"/>
    <col min="2566" max="2816" width="11.42578125" style="97"/>
    <col min="2817" max="2817" width="28" style="97" customWidth="1"/>
    <col min="2818" max="2818" width="11.140625" style="97" customWidth="1"/>
    <col min="2819" max="2819" width="15.140625" style="97" customWidth="1"/>
    <col min="2820" max="2820" width="10.5703125" style="97" customWidth="1"/>
    <col min="2821" max="2821" width="10.85546875" style="97" customWidth="1"/>
    <col min="2822" max="3072" width="11.42578125" style="97"/>
    <col min="3073" max="3073" width="28" style="97" customWidth="1"/>
    <col min="3074" max="3074" width="11.140625" style="97" customWidth="1"/>
    <col min="3075" max="3075" width="15.140625" style="97" customWidth="1"/>
    <col min="3076" max="3076" width="10.5703125" style="97" customWidth="1"/>
    <col min="3077" max="3077" width="10.85546875" style="97" customWidth="1"/>
    <col min="3078" max="3328" width="11.42578125" style="97"/>
    <col min="3329" max="3329" width="28" style="97" customWidth="1"/>
    <col min="3330" max="3330" width="11.140625" style="97" customWidth="1"/>
    <col min="3331" max="3331" width="15.140625" style="97" customWidth="1"/>
    <col min="3332" max="3332" width="10.5703125" style="97" customWidth="1"/>
    <col min="3333" max="3333" width="10.85546875" style="97" customWidth="1"/>
    <col min="3334" max="3584" width="11.42578125" style="97"/>
    <col min="3585" max="3585" width="28" style="97" customWidth="1"/>
    <col min="3586" max="3586" width="11.140625" style="97" customWidth="1"/>
    <col min="3587" max="3587" width="15.140625" style="97" customWidth="1"/>
    <col min="3588" max="3588" width="10.5703125" style="97" customWidth="1"/>
    <col min="3589" max="3589" width="10.85546875" style="97" customWidth="1"/>
    <col min="3590" max="3840" width="11.42578125" style="97"/>
    <col min="3841" max="3841" width="28" style="97" customWidth="1"/>
    <col min="3842" max="3842" width="11.140625" style="97" customWidth="1"/>
    <col min="3843" max="3843" width="15.140625" style="97" customWidth="1"/>
    <col min="3844" max="3844" width="10.5703125" style="97" customWidth="1"/>
    <col min="3845" max="3845" width="10.85546875" style="97" customWidth="1"/>
    <col min="3846" max="4096" width="11.42578125" style="97"/>
    <col min="4097" max="4097" width="28" style="97" customWidth="1"/>
    <col min="4098" max="4098" width="11.140625" style="97" customWidth="1"/>
    <col min="4099" max="4099" width="15.140625" style="97" customWidth="1"/>
    <col min="4100" max="4100" width="10.5703125" style="97" customWidth="1"/>
    <col min="4101" max="4101" width="10.85546875" style="97" customWidth="1"/>
    <col min="4102" max="4352" width="11.42578125" style="97"/>
    <col min="4353" max="4353" width="28" style="97" customWidth="1"/>
    <col min="4354" max="4354" width="11.140625" style="97" customWidth="1"/>
    <col min="4355" max="4355" width="15.140625" style="97" customWidth="1"/>
    <col min="4356" max="4356" width="10.5703125" style="97" customWidth="1"/>
    <col min="4357" max="4357" width="10.85546875" style="97" customWidth="1"/>
    <col min="4358" max="4608" width="11.42578125" style="97"/>
    <col min="4609" max="4609" width="28" style="97" customWidth="1"/>
    <col min="4610" max="4610" width="11.140625" style="97" customWidth="1"/>
    <col min="4611" max="4611" width="15.140625" style="97" customWidth="1"/>
    <col min="4612" max="4612" width="10.5703125" style="97" customWidth="1"/>
    <col min="4613" max="4613" width="10.85546875" style="97" customWidth="1"/>
    <col min="4614" max="4864" width="11.42578125" style="97"/>
    <col min="4865" max="4865" width="28" style="97" customWidth="1"/>
    <col min="4866" max="4866" width="11.140625" style="97" customWidth="1"/>
    <col min="4867" max="4867" width="15.140625" style="97" customWidth="1"/>
    <col min="4868" max="4868" width="10.5703125" style="97" customWidth="1"/>
    <col min="4869" max="4869" width="10.85546875" style="97" customWidth="1"/>
    <col min="4870" max="5120" width="11.42578125" style="97"/>
    <col min="5121" max="5121" width="28" style="97" customWidth="1"/>
    <col min="5122" max="5122" width="11.140625" style="97" customWidth="1"/>
    <col min="5123" max="5123" width="15.140625" style="97" customWidth="1"/>
    <col min="5124" max="5124" width="10.5703125" style="97" customWidth="1"/>
    <col min="5125" max="5125" width="10.85546875" style="97" customWidth="1"/>
    <col min="5126" max="5376" width="11.42578125" style="97"/>
    <col min="5377" max="5377" width="28" style="97" customWidth="1"/>
    <col min="5378" max="5378" width="11.140625" style="97" customWidth="1"/>
    <col min="5379" max="5379" width="15.140625" style="97" customWidth="1"/>
    <col min="5380" max="5380" width="10.5703125" style="97" customWidth="1"/>
    <col min="5381" max="5381" width="10.85546875" style="97" customWidth="1"/>
    <col min="5382" max="5632" width="11.42578125" style="97"/>
    <col min="5633" max="5633" width="28" style="97" customWidth="1"/>
    <col min="5634" max="5634" width="11.140625" style="97" customWidth="1"/>
    <col min="5635" max="5635" width="15.140625" style="97" customWidth="1"/>
    <col min="5636" max="5636" width="10.5703125" style="97" customWidth="1"/>
    <col min="5637" max="5637" width="10.85546875" style="97" customWidth="1"/>
    <col min="5638" max="5888" width="11.42578125" style="97"/>
    <col min="5889" max="5889" width="28" style="97" customWidth="1"/>
    <col min="5890" max="5890" width="11.140625" style="97" customWidth="1"/>
    <col min="5891" max="5891" width="15.140625" style="97" customWidth="1"/>
    <col min="5892" max="5892" width="10.5703125" style="97" customWidth="1"/>
    <col min="5893" max="5893" width="10.85546875" style="97" customWidth="1"/>
    <col min="5894" max="6144" width="11.42578125" style="97"/>
    <col min="6145" max="6145" width="28" style="97" customWidth="1"/>
    <col min="6146" max="6146" width="11.140625" style="97" customWidth="1"/>
    <col min="6147" max="6147" width="15.140625" style="97" customWidth="1"/>
    <col min="6148" max="6148" width="10.5703125" style="97" customWidth="1"/>
    <col min="6149" max="6149" width="10.85546875" style="97" customWidth="1"/>
    <col min="6150" max="6400" width="11.42578125" style="97"/>
    <col min="6401" max="6401" width="28" style="97" customWidth="1"/>
    <col min="6402" max="6402" width="11.140625" style="97" customWidth="1"/>
    <col min="6403" max="6403" width="15.140625" style="97" customWidth="1"/>
    <col min="6404" max="6404" width="10.5703125" style="97" customWidth="1"/>
    <col min="6405" max="6405" width="10.85546875" style="97" customWidth="1"/>
    <col min="6406" max="6656" width="11.42578125" style="97"/>
    <col min="6657" max="6657" width="28" style="97" customWidth="1"/>
    <col min="6658" max="6658" width="11.140625" style="97" customWidth="1"/>
    <col min="6659" max="6659" width="15.140625" style="97" customWidth="1"/>
    <col min="6660" max="6660" width="10.5703125" style="97" customWidth="1"/>
    <col min="6661" max="6661" width="10.85546875" style="97" customWidth="1"/>
    <col min="6662" max="6912" width="11.42578125" style="97"/>
    <col min="6913" max="6913" width="28" style="97" customWidth="1"/>
    <col min="6914" max="6914" width="11.140625" style="97" customWidth="1"/>
    <col min="6915" max="6915" width="15.140625" style="97" customWidth="1"/>
    <col min="6916" max="6916" width="10.5703125" style="97" customWidth="1"/>
    <col min="6917" max="6917" width="10.85546875" style="97" customWidth="1"/>
    <col min="6918" max="7168" width="11.42578125" style="97"/>
    <col min="7169" max="7169" width="28" style="97" customWidth="1"/>
    <col min="7170" max="7170" width="11.140625" style="97" customWidth="1"/>
    <col min="7171" max="7171" width="15.140625" style="97" customWidth="1"/>
    <col min="7172" max="7172" width="10.5703125" style="97" customWidth="1"/>
    <col min="7173" max="7173" width="10.85546875" style="97" customWidth="1"/>
    <col min="7174" max="7424" width="11.42578125" style="97"/>
    <col min="7425" max="7425" width="28" style="97" customWidth="1"/>
    <col min="7426" max="7426" width="11.140625" style="97" customWidth="1"/>
    <col min="7427" max="7427" width="15.140625" style="97" customWidth="1"/>
    <col min="7428" max="7428" width="10.5703125" style="97" customWidth="1"/>
    <col min="7429" max="7429" width="10.85546875" style="97" customWidth="1"/>
    <col min="7430" max="7680" width="11.42578125" style="97"/>
    <col min="7681" max="7681" width="28" style="97" customWidth="1"/>
    <col min="7682" max="7682" width="11.140625" style="97" customWidth="1"/>
    <col min="7683" max="7683" width="15.140625" style="97" customWidth="1"/>
    <col min="7684" max="7684" width="10.5703125" style="97" customWidth="1"/>
    <col min="7685" max="7685" width="10.85546875" style="97" customWidth="1"/>
    <col min="7686" max="7936" width="11.42578125" style="97"/>
    <col min="7937" max="7937" width="28" style="97" customWidth="1"/>
    <col min="7938" max="7938" width="11.140625" style="97" customWidth="1"/>
    <col min="7939" max="7939" width="15.140625" style="97" customWidth="1"/>
    <col min="7940" max="7940" width="10.5703125" style="97" customWidth="1"/>
    <col min="7941" max="7941" width="10.85546875" style="97" customWidth="1"/>
    <col min="7942" max="8192" width="11.42578125" style="97"/>
    <col min="8193" max="8193" width="28" style="97" customWidth="1"/>
    <col min="8194" max="8194" width="11.140625" style="97" customWidth="1"/>
    <col min="8195" max="8195" width="15.140625" style="97" customWidth="1"/>
    <col min="8196" max="8196" width="10.5703125" style="97" customWidth="1"/>
    <col min="8197" max="8197" width="10.85546875" style="97" customWidth="1"/>
    <col min="8198" max="8448" width="11.42578125" style="97"/>
    <col min="8449" max="8449" width="28" style="97" customWidth="1"/>
    <col min="8450" max="8450" width="11.140625" style="97" customWidth="1"/>
    <col min="8451" max="8451" width="15.140625" style="97" customWidth="1"/>
    <col min="8452" max="8452" width="10.5703125" style="97" customWidth="1"/>
    <col min="8453" max="8453" width="10.85546875" style="97" customWidth="1"/>
    <col min="8454" max="8704" width="11.42578125" style="97"/>
    <col min="8705" max="8705" width="28" style="97" customWidth="1"/>
    <col min="8706" max="8706" width="11.140625" style="97" customWidth="1"/>
    <col min="8707" max="8707" width="15.140625" style="97" customWidth="1"/>
    <col min="8708" max="8708" width="10.5703125" style="97" customWidth="1"/>
    <col min="8709" max="8709" width="10.85546875" style="97" customWidth="1"/>
    <col min="8710" max="8960" width="11.42578125" style="97"/>
    <col min="8961" max="8961" width="28" style="97" customWidth="1"/>
    <col min="8962" max="8962" width="11.140625" style="97" customWidth="1"/>
    <col min="8963" max="8963" width="15.140625" style="97" customWidth="1"/>
    <col min="8964" max="8964" width="10.5703125" style="97" customWidth="1"/>
    <col min="8965" max="8965" width="10.85546875" style="97" customWidth="1"/>
    <col min="8966" max="9216" width="11.42578125" style="97"/>
    <col min="9217" max="9217" width="28" style="97" customWidth="1"/>
    <col min="9218" max="9218" width="11.140625" style="97" customWidth="1"/>
    <col min="9219" max="9219" width="15.140625" style="97" customWidth="1"/>
    <col min="9220" max="9220" width="10.5703125" style="97" customWidth="1"/>
    <col min="9221" max="9221" width="10.85546875" style="97" customWidth="1"/>
    <col min="9222" max="9472" width="11.42578125" style="97"/>
    <col min="9473" max="9473" width="28" style="97" customWidth="1"/>
    <col min="9474" max="9474" width="11.140625" style="97" customWidth="1"/>
    <col min="9475" max="9475" width="15.140625" style="97" customWidth="1"/>
    <col min="9476" max="9476" width="10.5703125" style="97" customWidth="1"/>
    <col min="9477" max="9477" width="10.85546875" style="97" customWidth="1"/>
    <col min="9478" max="9728" width="11.42578125" style="97"/>
    <col min="9729" max="9729" width="28" style="97" customWidth="1"/>
    <col min="9730" max="9730" width="11.140625" style="97" customWidth="1"/>
    <col min="9731" max="9731" width="15.140625" style="97" customWidth="1"/>
    <col min="9732" max="9732" width="10.5703125" style="97" customWidth="1"/>
    <col min="9733" max="9733" width="10.85546875" style="97" customWidth="1"/>
    <col min="9734" max="9984" width="11.42578125" style="97"/>
    <col min="9985" max="9985" width="28" style="97" customWidth="1"/>
    <col min="9986" max="9986" width="11.140625" style="97" customWidth="1"/>
    <col min="9987" max="9987" width="15.140625" style="97" customWidth="1"/>
    <col min="9988" max="9988" width="10.5703125" style="97" customWidth="1"/>
    <col min="9989" max="9989" width="10.85546875" style="97" customWidth="1"/>
    <col min="9990" max="10240" width="11.42578125" style="97"/>
    <col min="10241" max="10241" width="28" style="97" customWidth="1"/>
    <col min="10242" max="10242" width="11.140625" style="97" customWidth="1"/>
    <col min="10243" max="10243" width="15.140625" style="97" customWidth="1"/>
    <col min="10244" max="10244" width="10.5703125" style="97" customWidth="1"/>
    <col min="10245" max="10245" width="10.85546875" style="97" customWidth="1"/>
    <col min="10246" max="10496" width="11.42578125" style="97"/>
    <col min="10497" max="10497" width="28" style="97" customWidth="1"/>
    <col min="10498" max="10498" width="11.140625" style="97" customWidth="1"/>
    <col min="10499" max="10499" width="15.140625" style="97" customWidth="1"/>
    <col min="10500" max="10500" width="10.5703125" style="97" customWidth="1"/>
    <col min="10501" max="10501" width="10.85546875" style="97" customWidth="1"/>
    <col min="10502" max="10752" width="11.42578125" style="97"/>
    <col min="10753" max="10753" width="28" style="97" customWidth="1"/>
    <col min="10754" max="10754" width="11.140625" style="97" customWidth="1"/>
    <col min="10755" max="10755" width="15.140625" style="97" customWidth="1"/>
    <col min="10756" max="10756" width="10.5703125" style="97" customWidth="1"/>
    <col min="10757" max="10757" width="10.85546875" style="97" customWidth="1"/>
    <col min="10758" max="11008" width="11.42578125" style="97"/>
    <col min="11009" max="11009" width="28" style="97" customWidth="1"/>
    <col min="11010" max="11010" width="11.140625" style="97" customWidth="1"/>
    <col min="11011" max="11011" width="15.140625" style="97" customWidth="1"/>
    <col min="11012" max="11012" width="10.5703125" style="97" customWidth="1"/>
    <col min="11013" max="11013" width="10.85546875" style="97" customWidth="1"/>
    <col min="11014" max="11264" width="11.42578125" style="97"/>
    <col min="11265" max="11265" width="28" style="97" customWidth="1"/>
    <col min="11266" max="11266" width="11.140625" style="97" customWidth="1"/>
    <col min="11267" max="11267" width="15.140625" style="97" customWidth="1"/>
    <col min="11268" max="11268" width="10.5703125" style="97" customWidth="1"/>
    <col min="11269" max="11269" width="10.85546875" style="97" customWidth="1"/>
    <col min="11270" max="11520" width="11.42578125" style="97"/>
    <col min="11521" max="11521" width="28" style="97" customWidth="1"/>
    <col min="11522" max="11522" width="11.140625" style="97" customWidth="1"/>
    <col min="11523" max="11523" width="15.140625" style="97" customWidth="1"/>
    <col min="11524" max="11524" width="10.5703125" style="97" customWidth="1"/>
    <col min="11525" max="11525" width="10.85546875" style="97" customWidth="1"/>
    <col min="11526" max="11776" width="11.42578125" style="97"/>
    <col min="11777" max="11777" width="28" style="97" customWidth="1"/>
    <col min="11778" max="11778" width="11.140625" style="97" customWidth="1"/>
    <col min="11779" max="11779" width="15.140625" style="97" customWidth="1"/>
    <col min="11780" max="11780" width="10.5703125" style="97" customWidth="1"/>
    <col min="11781" max="11781" width="10.85546875" style="97" customWidth="1"/>
    <col min="11782" max="12032" width="11.42578125" style="97"/>
    <col min="12033" max="12033" width="28" style="97" customWidth="1"/>
    <col min="12034" max="12034" width="11.140625" style="97" customWidth="1"/>
    <col min="12035" max="12035" width="15.140625" style="97" customWidth="1"/>
    <col min="12036" max="12036" width="10.5703125" style="97" customWidth="1"/>
    <col min="12037" max="12037" width="10.85546875" style="97" customWidth="1"/>
    <col min="12038" max="12288" width="11.42578125" style="97"/>
    <col min="12289" max="12289" width="28" style="97" customWidth="1"/>
    <col min="12290" max="12290" width="11.140625" style="97" customWidth="1"/>
    <col min="12291" max="12291" width="15.140625" style="97" customWidth="1"/>
    <col min="12292" max="12292" width="10.5703125" style="97" customWidth="1"/>
    <col min="12293" max="12293" width="10.85546875" style="97" customWidth="1"/>
    <col min="12294" max="12544" width="11.42578125" style="97"/>
    <col min="12545" max="12545" width="28" style="97" customWidth="1"/>
    <col min="12546" max="12546" width="11.140625" style="97" customWidth="1"/>
    <col min="12547" max="12547" width="15.140625" style="97" customWidth="1"/>
    <col min="12548" max="12548" width="10.5703125" style="97" customWidth="1"/>
    <col min="12549" max="12549" width="10.85546875" style="97" customWidth="1"/>
    <col min="12550" max="12800" width="11.42578125" style="97"/>
    <col min="12801" max="12801" width="28" style="97" customWidth="1"/>
    <col min="12802" max="12802" width="11.140625" style="97" customWidth="1"/>
    <col min="12803" max="12803" width="15.140625" style="97" customWidth="1"/>
    <col min="12804" max="12804" width="10.5703125" style="97" customWidth="1"/>
    <col min="12805" max="12805" width="10.85546875" style="97" customWidth="1"/>
    <col min="12806" max="13056" width="11.42578125" style="97"/>
    <col min="13057" max="13057" width="28" style="97" customWidth="1"/>
    <col min="13058" max="13058" width="11.140625" style="97" customWidth="1"/>
    <col min="13059" max="13059" width="15.140625" style="97" customWidth="1"/>
    <col min="13060" max="13060" width="10.5703125" style="97" customWidth="1"/>
    <col min="13061" max="13061" width="10.85546875" style="97" customWidth="1"/>
    <col min="13062" max="13312" width="11.42578125" style="97"/>
    <col min="13313" max="13313" width="28" style="97" customWidth="1"/>
    <col min="13314" max="13314" width="11.140625" style="97" customWidth="1"/>
    <col min="13315" max="13315" width="15.140625" style="97" customWidth="1"/>
    <col min="13316" max="13316" width="10.5703125" style="97" customWidth="1"/>
    <col min="13317" max="13317" width="10.85546875" style="97" customWidth="1"/>
    <col min="13318" max="13568" width="11.42578125" style="97"/>
    <col min="13569" max="13569" width="28" style="97" customWidth="1"/>
    <col min="13570" max="13570" width="11.140625" style="97" customWidth="1"/>
    <col min="13571" max="13571" width="15.140625" style="97" customWidth="1"/>
    <col min="13572" max="13572" width="10.5703125" style="97" customWidth="1"/>
    <col min="13573" max="13573" width="10.85546875" style="97" customWidth="1"/>
    <col min="13574" max="13824" width="11.42578125" style="97"/>
    <col min="13825" max="13825" width="28" style="97" customWidth="1"/>
    <col min="13826" max="13826" width="11.140625" style="97" customWidth="1"/>
    <col min="13827" max="13827" width="15.140625" style="97" customWidth="1"/>
    <col min="13828" max="13828" width="10.5703125" style="97" customWidth="1"/>
    <col min="13829" max="13829" width="10.85546875" style="97" customWidth="1"/>
    <col min="13830" max="14080" width="11.42578125" style="97"/>
    <col min="14081" max="14081" width="28" style="97" customWidth="1"/>
    <col min="14082" max="14082" width="11.140625" style="97" customWidth="1"/>
    <col min="14083" max="14083" width="15.140625" style="97" customWidth="1"/>
    <col min="14084" max="14084" width="10.5703125" style="97" customWidth="1"/>
    <col min="14085" max="14085" width="10.85546875" style="97" customWidth="1"/>
    <col min="14086" max="14336" width="11.42578125" style="97"/>
    <col min="14337" max="14337" width="28" style="97" customWidth="1"/>
    <col min="14338" max="14338" width="11.140625" style="97" customWidth="1"/>
    <col min="14339" max="14339" width="15.140625" style="97" customWidth="1"/>
    <col min="14340" max="14340" width="10.5703125" style="97" customWidth="1"/>
    <col min="14341" max="14341" width="10.85546875" style="97" customWidth="1"/>
    <col min="14342" max="14592" width="11.42578125" style="97"/>
    <col min="14593" max="14593" width="28" style="97" customWidth="1"/>
    <col min="14594" max="14594" width="11.140625" style="97" customWidth="1"/>
    <col min="14595" max="14595" width="15.140625" style="97" customWidth="1"/>
    <col min="14596" max="14596" width="10.5703125" style="97" customWidth="1"/>
    <col min="14597" max="14597" width="10.85546875" style="97" customWidth="1"/>
    <col min="14598" max="14848" width="11.42578125" style="97"/>
    <col min="14849" max="14849" width="28" style="97" customWidth="1"/>
    <col min="14850" max="14850" width="11.140625" style="97" customWidth="1"/>
    <col min="14851" max="14851" width="15.140625" style="97" customWidth="1"/>
    <col min="14852" max="14852" width="10.5703125" style="97" customWidth="1"/>
    <col min="14853" max="14853" width="10.85546875" style="97" customWidth="1"/>
    <col min="14854" max="15104" width="11.42578125" style="97"/>
    <col min="15105" max="15105" width="28" style="97" customWidth="1"/>
    <col min="15106" max="15106" width="11.140625" style="97" customWidth="1"/>
    <col min="15107" max="15107" width="15.140625" style="97" customWidth="1"/>
    <col min="15108" max="15108" width="10.5703125" style="97" customWidth="1"/>
    <col min="15109" max="15109" width="10.85546875" style="97" customWidth="1"/>
    <col min="15110" max="15360" width="11.42578125" style="97"/>
    <col min="15361" max="15361" width="28" style="97" customWidth="1"/>
    <col min="15362" max="15362" width="11.140625" style="97" customWidth="1"/>
    <col min="15363" max="15363" width="15.140625" style="97" customWidth="1"/>
    <col min="15364" max="15364" width="10.5703125" style="97" customWidth="1"/>
    <col min="15365" max="15365" width="10.85546875" style="97" customWidth="1"/>
    <col min="15366" max="15616" width="11.42578125" style="97"/>
    <col min="15617" max="15617" width="28" style="97" customWidth="1"/>
    <col min="15618" max="15618" width="11.140625" style="97" customWidth="1"/>
    <col min="15619" max="15619" width="15.140625" style="97" customWidth="1"/>
    <col min="15620" max="15620" width="10.5703125" style="97" customWidth="1"/>
    <col min="15621" max="15621" width="10.85546875" style="97" customWidth="1"/>
    <col min="15622" max="15872" width="11.42578125" style="97"/>
    <col min="15873" max="15873" width="28" style="97" customWidth="1"/>
    <col min="15874" max="15874" width="11.140625" style="97" customWidth="1"/>
    <col min="15875" max="15875" width="15.140625" style="97" customWidth="1"/>
    <col min="15876" max="15876" width="10.5703125" style="97" customWidth="1"/>
    <col min="15877" max="15877" width="10.85546875" style="97" customWidth="1"/>
    <col min="15878" max="16128" width="11.42578125" style="97"/>
    <col min="16129" max="16129" width="28" style="97" customWidth="1"/>
    <col min="16130" max="16130" width="11.140625" style="97" customWidth="1"/>
    <col min="16131" max="16131" width="15.140625" style="97" customWidth="1"/>
    <col min="16132" max="16132" width="10.5703125" style="97" customWidth="1"/>
    <col min="16133" max="16133" width="10.85546875" style="97" customWidth="1"/>
    <col min="16134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customFormat="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225</v>
      </c>
    </row>
    <row r="11" spans="1:9" x14ac:dyDescent="0.25">
      <c r="A11" s="100"/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73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1036333.5800000001</v>
      </c>
      <c r="C13" s="103"/>
      <c r="D13" s="103"/>
      <c r="E13" s="103"/>
      <c r="F13" s="103"/>
      <c r="G13" s="103"/>
      <c r="H13" s="103"/>
    </row>
    <row r="14" spans="1:9" x14ac:dyDescent="0.25">
      <c r="B14" s="105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x14ac:dyDescent="0.25">
      <c r="A18" s="107"/>
      <c r="B18" s="107"/>
      <c r="C18" s="107"/>
      <c r="D18" s="107"/>
      <c r="E18" s="107"/>
      <c r="F18" s="107"/>
      <c r="G18" s="107"/>
    </row>
    <row r="19" spans="1:7" x14ac:dyDescent="0.25">
      <c r="A19" s="223" t="s">
        <v>166</v>
      </c>
      <c r="B19" s="170" t="s">
        <v>228</v>
      </c>
      <c r="C19" s="223" t="s">
        <v>229</v>
      </c>
      <c r="D19" s="223"/>
      <c r="E19" s="223"/>
      <c r="F19" s="223"/>
      <c r="G19" s="223"/>
    </row>
    <row r="20" spans="1:7" x14ac:dyDescent="0.25">
      <c r="A20" s="223"/>
      <c r="B20" s="171" t="s">
        <v>230</v>
      </c>
      <c r="C20" s="223"/>
      <c r="D20" s="223"/>
      <c r="E20" s="223"/>
      <c r="F20" s="223"/>
      <c r="G20" s="223"/>
    </row>
    <row r="21" spans="1:7" x14ac:dyDescent="0.25">
      <c r="A21" s="223"/>
      <c r="B21" s="172">
        <v>45473</v>
      </c>
      <c r="C21" s="170" t="s">
        <v>231</v>
      </c>
      <c r="D21" s="223" t="s">
        <v>167</v>
      </c>
      <c r="E21" s="170" t="s">
        <v>232</v>
      </c>
      <c r="F21" s="170" t="s">
        <v>201</v>
      </c>
      <c r="G21" s="170" t="s">
        <v>233</v>
      </c>
    </row>
    <row r="22" spans="1:7" x14ac:dyDescent="0.25">
      <c r="A22" s="223"/>
      <c r="B22" s="173"/>
      <c r="C22" s="173" t="s">
        <v>234</v>
      </c>
      <c r="D22" s="223"/>
      <c r="E22" s="173" t="s">
        <v>235</v>
      </c>
      <c r="F22" s="173" t="s">
        <v>236</v>
      </c>
      <c r="G22" s="173" t="s">
        <v>237</v>
      </c>
    </row>
    <row r="23" spans="1:7" x14ac:dyDescent="0.25">
      <c r="A23" s="115" t="s">
        <v>238</v>
      </c>
      <c r="B23" s="116"/>
      <c r="C23" s="126"/>
      <c r="D23" s="126"/>
      <c r="E23" s="126"/>
      <c r="F23" s="126"/>
      <c r="G23" s="174">
        <f t="shared" ref="G23:G28" si="0">+SUM(C23:F23)</f>
        <v>0</v>
      </c>
    </row>
    <row r="24" spans="1:7" x14ac:dyDescent="0.25">
      <c r="A24" s="115" t="s">
        <v>239</v>
      </c>
      <c r="B24" s="116">
        <v>1</v>
      </c>
      <c r="C24" s="126">
        <v>25645.25</v>
      </c>
      <c r="D24" s="117"/>
      <c r="E24" s="117"/>
      <c r="F24" s="117"/>
      <c r="G24" s="117">
        <f t="shared" si="0"/>
        <v>25645.25</v>
      </c>
    </row>
    <row r="25" spans="1:7" x14ac:dyDescent="0.25">
      <c r="A25" s="115" t="s">
        <v>240</v>
      </c>
      <c r="B25" s="116">
        <v>6</v>
      </c>
      <c r="C25" s="126">
        <v>135716.28</v>
      </c>
      <c r="D25" s="117"/>
      <c r="E25" s="117"/>
      <c r="F25" s="117"/>
      <c r="G25" s="117">
        <f t="shared" si="0"/>
        <v>135716.28</v>
      </c>
    </row>
    <row r="26" spans="1:7" x14ac:dyDescent="0.25">
      <c r="A26" s="115" t="s">
        <v>241</v>
      </c>
      <c r="B26" s="116">
        <v>40</v>
      </c>
      <c r="C26" s="126">
        <v>480746.62</v>
      </c>
      <c r="D26" s="117"/>
      <c r="E26" s="117"/>
      <c r="F26" s="117"/>
      <c r="G26" s="117">
        <f t="shared" si="0"/>
        <v>480746.62</v>
      </c>
    </row>
    <row r="27" spans="1:7" x14ac:dyDescent="0.25">
      <c r="A27" s="115" t="s">
        <v>242</v>
      </c>
      <c r="B27" s="116">
        <v>26</v>
      </c>
      <c r="C27" s="126">
        <v>172026.69</v>
      </c>
      <c r="D27" s="117"/>
      <c r="E27" s="117"/>
      <c r="F27" s="117"/>
      <c r="G27" s="117">
        <f t="shared" si="0"/>
        <v>172026.69</v>
      </c>
    </row>
    <row r="28" spans="1:7" x14ac:dyDescent="0.25">
      <c r="A28" s="115" t="s">
        <v>243</v>
      </c>
      <c r="B28" s="116"/>
      <c r="C28" s="117"/>
      <c r="D28" s="117"/>
      <c r="E28" s="117"/>
      <c r="F28" s="117"/>
      <c r="G28" s="175">
        <f t="shared" si="0"/>
        <v>0</v>
      </c>
    </row>
    <row r="29" spans="1:7" x14ac:dyDescent="0.25">
      <c r="A29" s="118" t="s">
        <v>233</v>
      </c>
      <c r="B29" s="119">
        <f t="shared" ref="B29:G29" si="1">SUM(B23:B28)</f>
        <v>73</v>
      </c>
      <c r="C29" s="176">
        <f t="shared" si="1"/>
        <v>814134.84000000008</v>
      </c>
      <c r="D29" s="176">
        <f t="shared" si="1"/>
        <v>0</v>
      </c>
      <c r="E29" s="176">
        <f t="shared" si="1"/>
        <v>0</v>
      </c>
      <c r="F29" s="176">
        <f t="shared" si="1"/>
        <v>0</v>
      </c>
      <c r="G29" s="177">
        <f t="shared" si="1"/>
        <v>814134.84000000008</v>
      </c>
    </row>
    <row r="30" spans="1:7" x14ac:dyDescent="0.25">
      <c r="A30" s="55" t="s">
        <v>168</v>
      </c>
      <c r="B30" s="120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33.75" x14ac:dyDescent="0.25">
      <c r="A36" s="123" t="s">
        <v>170</v>
      </c>
      <c r="B36" s="124" t="str">
        <f>+A10</f>
        <v>Administración General y resto de sectores</v>
      </c>
      <c r="C36" s="124"/>
      <c r="D36" s="124" t="s">
        <v>244</v>
      </c>
    </row>
    <row r="37" spans="1:4" x14ac:dyDescent="0.25">
      <c r="A37" s="125" t="s">
        <v>245</v>
      </c>
      <c r="B37" s="126"/>
      <c r="C37" s="126"/>
      <c r="D37" s="126">
        <f>+SUM(B37:C37)</f>
        <v>0</v>
      </c>
    </row>
    <row r="38" spans="1:4" x14ac:dyDescent="0.25">
      <c r="A38" s="125" t="s">
        <v>246</v>
      </c>
      <c r="B38" s="178">
        <v>222198.74</v>
      </c>
      <c r="C38" s="126"/>
      <c r="D38" s="126">
        <f>+SUM(B38:C38)</f>
        <v>222198.74</v>
      </c>
    </row>
    <row r="39" spans="1:4" x14ac:dyDescent="0.25">
      <c r="A39" s="127" t="s">
        <v>171</v>
      </c>
      <c r="B39" s="128">
        <f>+SUM(B37:B38)</f>
        <v>222198.74</v>
      </c>
      <c r="C39" s="128">
        <f>+SUM(C37:C38)</f>
        <v>0</v>
      </c>
      <c r="D39" s="128">
        <f>+SUM(D37:D38)</f>
        <v>222198.74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showGridLines="0" topLeftCell="A7" zoomScale="136" zoomScaleNormal="136" workbookViewId="0">
      <selection activeCell="C28" sqref="C28"/>
    </sheetView>
  </sheetViews>
  <sheetFormatPr baseColWidth="10" defaultRowHeight="15" x14ac:dyDescent="0.25"/>
  <cols>
    <col min="1" max="1" width="26.85546875" style="97" customWidth="1"/>
    <col min="2" max="2" width="11.42578125" style="97" customWidth="1"/>
    <col min="3" max="3" width="15" style="97" customWidth="1"/>
    <col min="4" max="256" width="11.42578125" style="97"/>
    <col min="257" max="257" width="26.85546875" style="97" customWidth="1"/>
    <col min="258" max="258" width="11.42578125" style="97" customWidth="1"/>
    <col min="259" max="259" width="15" style="97" customWidth="1"/>
    <col min="260" max="512" width="11.42578125" style="97"/>
    <col min="513" max="513" width="26.85546875" style="97" customWidth="1"/>
    <col min="514" max="514" width="11.42578125" style="97" customWidth="1"/>
    <col min="515" max="515" width="15" style="97" customWidth="1"/>
    <col min="516" max="768" width="11.42578125" style="97"/>
    <col min="769" max="769" width="26.85546875" style="97" customWidth="1"/>
    <col min="770" max="770" width="11.42578125" style="97" customWidth="1"/>
    <col min="771" max="771" width="15" style="97" customWidth="1"/>
    <col min="772" max="1024" width="11.42578125" style="97"/>
    <col min="1025" max="1025" width="26.85546875" style="97" customWidth="1"/>
    <col min="1026" max="1026" width="11.42578125" style="97" customWidth="1"/>
    <col min="1027" max="1027" width="15" style="97" customWidth="1"/>
    <col min="1028" max="1280" width="11.42578125" style="97"/>
    <col min="1281" max="1281" width="26.85546875" style="97" customWidth="1"/>
    <col min="1282" max="1282" width="11.42578125" style="97" customWidth="1"/>
    <col min="1283" max="1283" width="15" style="97" customWidth="1"/>
    <col min="1284" max="1536" width="11.42578125" style="97"/>
    <col min="1537" max="1537" width="26.85546875" style="97" customWidth="1"/>
    <col min="1538" max="1538" width="11.42578125" style="97" customWidth="1"/>
    <col min="1539" max="1539" width="15" style="97" customWidth="1"/>
    <col min="1540" max="1792" width="11.42578125" style="97"/>
    <col min="1793" max="1793" width="26.85546875" style="97" customWidth="1"/>
    <col min="1794" max="1794" width="11.42578125" style="97" customWidth="1"/>
    <col min="1795" max="1795" width="15" style="97" customWidth="1"/>
    <col min="1796" max="2048" width="11.42578125" style="97"/>
    <col min="2049" max="2049" width="26.85546875" style="97" customWidth="1"/>
    <col min="2050" max="2050" width="11.42578125" style="97" customWidth="1"/>
    <col min="2051" max="2051" width="15" style="97" customWidth="1"/>
    <col min="2052" max="2304" width="11.42578125" style="97"/>
    <col min="2305" max="2305" width="26.85546875" style="97" customWidth="1"/>
    <col min="2306" max="2306" width="11.42578125" style="97" customWidth="1"/>
    <col min="2307" max="2307" width="15" style="97" customWidth="1"/>
    <col min="2308" max="2560" width="11.42578125" style="97"/>
    <col min="2561" max="2561" width="26.85546875" style="97" customWidth="1"/>
    <col min="2562" max="2562" width="11.42578125" style="97" customWidth="1"/>
    <col min="2563" max="2563" width="15" style="97" customWidth="1"/>
    <col min="2564" max="2816" width="11.42578125" style="97"/>
    <col min="2817" max="2817" width="26.85546875" style="97" customWidth="1"/>
    <col min="2818" max="2818" width="11.42578125" style="97" customWidth="1"/>
    <col min="2819" max="2819" width="15" style="97" customWidth="1"/>
    <col min="2820" max="3072" width="11.42578125" style="97"/>
    <col min="3073" max="3073" width="26.85546875" style="97" customWidth="1"/>
    <col min="3074" max="3074" width="11.42578125" style="97" customWidth="1"/>
    <col min="3075" max="3075" width="15" style="97" customWidth="1"/>
    <col min="3076" max="3328" width="11.42578125" style="97"/>
    <col min="3329" max="3329" width="26.85546875" style="97" customWidth="1"/>
    <col min="3330" max="3330" width="11.42578125" style="97" customWidth="1"/>
    <col min="3331" max="3331" width="15" style="97" customWidth="1"/>
    <col min="3332" max="3584" width="11.42578125" style="97"/>
    <col min="3585" max="3585" width="26.85546875" style="97" customWidth="1"/>
    <col min="3586" max="3586" width="11.42578125" style="97" customWidth="1"/>
    <col min="3587" max="3587" width="15" style="97" customWidth="1"/>
    <col min="3588" max="3840" width="11.42578125" style="97"/>
    <col min="3841" max="3841" width="26.85546875" style="97" customWidth="1"/>
    <col min="3842" max="3842" width="11.42578125" style="97" customWidth="1"/>
    <col min="3843" max="3843" width="15" style="97" customWidth="1"/>
    <col min="3844" max="4096" width="11.42578125" style="97"/>
    <col min="4097" max="4097" width="26.85546875" style="97" customWidth="1"/>
    <col min="4098" max="4098" width="11.42578125" style="97" customWidth="1"/>
    <col min="4099" max="4099" width="15" style="97" customWidth="1"/>
    <col min="4100" max="4352" width="11.42578125" style="97"/>
    <col min="4353" max="4353" width="26.85546875" style="97" customWidth="1"/>
    <col min="4354" max="4354" width="11.42578125" style="97" customWidth="1"/>
    <col min="4355" max="4355" width="15" style="97" customWidth="1"/>
    <col min="4356" max="4608" width="11.42578125" style="97"/>
    <col min="4609" max="4609" width="26.85546875" style="97" customWidth="1"/>
    <col min="4610" max="4610" width="11.42578125" style="97" customWidth="1"/>
    <col min="4611" max="4611" width="15" style="97" customWidth="1"/>
    <col min="4612" max="4864" width="11.42578125" style="97"/>
    <col min="4865" max="4865" width="26.85546875" style="97" customWidth="1"/>
    <col min="4866" max="4866" width="11.42578125" style="97" customWidth="1"/>
    <col min="4867" max="4867" width="15" style="97" customWidth="1"/>
    <col min="4868" max="5120" width="11.42578125" style="97"/>
    <col min="5121" max="5121" width="26.85546875" style="97" customWidth="1"/>
    <col min="5122" max="5122" width="11.42578125" style="97" customWidth="1"/>
    <col min="5123" max="5123" width="15" style="97" customWidth="1"/>
    <col min="5124" max="5376" width="11.42578125" style="97"/>
    <col min="5377" max="5377" width="26.85546875" style="97" customWidth="1"/>
    <col min="5378" max="5378" width="11.42578125" style="97" customWidth="1"/>
    <col min="5379" max="5379" width="15" style="97" customWidth="1"/>
    <col min="5380" max="5632" width="11.42578125" style="97"/>
    <col min="5633" max="5633" width="26.85546875" style="97" customWidth="1"/>
    <col min="5634" max="5634" width="11.42578125" style="97" customWidth="1"/>
    <col min="5635" max="5635" width="15" style="97" customWidth="1"/>
    <col min="5636" max="5888" width="11.42578125" style="97"/>
    <col min="5889" max="5889" width="26.85546875" style="97" customWidth="1"/>
    <col min="5890" max="5890" width="11.42578125" style="97" customWidth="1"/>
    <col min="5891" max="5891" width="15" style="97" customWidth="1"/>
    <col min="5892" max="6144" width="11.42578125" style="97"/>
    <col min="6145" max="6145" width="26.85546875" style="97" customWidth="1"/>
    <col min="6146" max="6146" width="11.42578125" style="97" customWidth="1"/>
    <col min="6147" max="6147" width="15" style="97" customWidth="1"/>
    <col min="6148" max="6400" width="11.42578125" style="97"/>
    <col min="6401" max="6401" width="26.85546875" style="97" customWidth="1"/>
    <col min="6402" max="6402" width="11.42578125" style="97" customWidth="1"/>
    <col min="6403" max="6403" width="15" style="97" customWidth="1"/>
    <col min="6404" max="6656" width="11.42578125" style="97"/>
    <col min="6657" max="6657" width="26.85546875" style="97" customWidth="1"/>
    <col min="6658" max="6658" width="11.42578125" style="97" customWidth="1"/>
    <col min="6659" max="6659" width="15" style="97" customWidth="1"/>
    <col min="6660" max="6912" width="11.42578125" style="97"/>
    <col min="6913" max="6913" width="26.85546875" style="97" customWidth="1"/>
    <col min="6914" max="6914" width="11.42578125" style="97" customWidth="1"/>
    <col min="6915" max="6915" width="15" style="97" customWidth="1"/>
    <col min="6916" max="7168" width="11.42578125" style="97"/>
    <col min="7169" max="7169" width="26.85546875" style="97" customWidth="1"/>
    <col min="7170" max="7170" width="11.42578125" style="97" customWidth="1"/>
    <col min="7171" max="7171" width="15" style="97" customWidth="1"/>
    <col min="7172" max="7424" width="11.42578125" style="97"/>
    <col min="7425" max="7425" width="26.85546875" style="97" customWidth="1"/>
    <col min="7426" max="7426" width="11.42578125" style="97" customWidth="1"/>
    <col min="7427" max="7427" width="15" style="97" customWidth="1"/>
    <col min="7428" max="7680" width="11.42578125" style="97"/>
    <col min="7681" max="7681" width="26.85546875" style="97" customWidth="1"/>
    <col min="7682" max="7682" width="11.42578125" style="97" customWidth="1"/>
    <col min="7683" max="7683" width="15" style="97" customWidth="1"/>
    <col min="7684" max="7936" width="11.42578125" style="97"/>
    <col min="7937" max="7937" width="26.85546875" style="97" customWidth="1"/>
    <col min="7938" max="7938" width="11.42578125" style="97" customWidth="1"/>
    <col min="7939" max="7939" width="15" style="97" customWidth="1"/>
    <col min="7940" max="8192" width="11.42578125" style="97"/>
    <col min="8193" max="8193" width="26.85546875" style="97" customWidth="1"/>
    <col min="8194" max="8194" width="11.42578125" style="97" customWidth="1"/>
    <col min="8195" max="8195" width="15" style="97" customWidth="1"/>
    <col min="8196" max="8448" width="11.42578125" style="97"/>
    <col min="8449" max="8449" width="26.85546875" style="97" customWidth="1"/>
    <col min="8450" max="8450" width="11.42578125" style="97" customWidth="1"/>
    <col min="8451" max="8451" width="15" style="97" customWidth="1"/>
    <col min="8452" max="8704" width="11.42578125" style="97"/>
    <col min="8705" max="8705" width="26.85546875" style="97" customWidth="1"/>
    <col min="8706" max="8706" width="11.42578125" style="97" customWidth="1"/>
    <col min="8707" max="8707" width="15" style="97" customWidth="1"/>
    <col min="8708" max="8960" width="11.42578125" style="97"/>
    <col min="8961" max="8961" width="26.85546875" style="97" customWidth="1"/>
    <col min="8962" max="8962" width="11.42578125" style="97" customWidth="1"/>
    <col min="8963" max="8963" width="15" style="97" customWidth="1"/>
    <col min="8964" max="9216" width="11.42578125" style="97"/>
    <col min="9217" max="9217" width="26.85546875" style="97" customWidth="1"/>
    <col min="9218" max="9218" width="11.42578125" style="97" customWidth="1"/>
    <col min="9219" max="9219" width="15" style="97" customWidth="1"/>
    <col min="9220" max="9472" width="11.42578125" style="97"/>
    <col min="9473" max="9473" width="26.85546875" style="97" customWidth="1"/>
    <col min="9474" max="9474" width="11.42578125" style="97" customWidth="1"/>
    <col min="9475" max="9475" width="15" style="97" customWidth="1"/>
    <col min="9476" max="9728" width="11.42578125" style="97"/>
    <col min="9729" max="9729" width="26.85546875" style="97" customWidth="1"/>
    <col min="9730" max="9730" width="11.42578125" style="97" customWidth="1"/>
    <col min="9731" max="9731" width="15" style="97" customWidth="1"/>
    <col min="9732" max="9984" width="11.42578125" style="97"/>
    <col min="9985" max="9985" width="26.85546875" style="97" customWidth="1"/>
    <col min="9986" max="9986" width="11.42578125" style="97" customWidth="1"/>
    <col min="9987" max="9987" width="15" style="97" customWidth="1"/>
    <col min="9988" max="10240" width="11.42578125" style="97"/>
    <col min="10241" max="10241" width="26.85546875" style="97" customWidth="1"/>
    <col min="10242" max="10242" width="11.42578125" style="97" customWidth="1"/>
    <col min="10243" max="10243" width="15" style="97" customWidth="1"/>
    <col min="10244" max="10496" width="11.42578125" style="97"/>
    <col min="10497" max="10497" width="26.85546875" style="97" customWidth="1"/>
    <col min="10498" max="10498" width="11.42578125" style="97" customWidth="1"/>
    <col min="10499" max="10499" width="15" style="97" customWidth="1"/>
    <col min="10500" max="10752" width="11.42578125" style="97"/>
    <col min="10753" max="10753" width="26.85546875" style="97" customWidth="1"/>
    <col min="10754" max="10754" width="11.42578125" style="97" customWidth="1"/>
    <col min="10755" max="10755" width="15" style="97" customWidth="1"/>
    <col min="10756" max="11008" width="11.42578125" style="97"/>
    <col min="11009" max="11009" width="26.85546875" style="97" customWidth="1"/>
    <col min="11010" max="11010" width="11.42578125" style="97" customWidth="1"/>
    <col min="11011" max="11011" width="15" style="97" customWidth="1"/>
    <col min="11012" max="11264" width="11.42578125" style="97"/>
    <col min="11265" max="11265" width="26.85546875" style="97" customWidth="1"/>
    <col min="11266" max="11266" width="11.42578125" style="97" customWidth="1"/>
    <col min="11267" max="11267" width="15" style="97" customWidth="1"/>
    <col min="11268" max="11520" width="11.42578125" style="97"/>
    <col min="11521" max="11521" width="26.85546875" style="97" customWidth="1"/>
    <col min="11522" max="11522" width="11.42578125" style="97" customWidth="1"/>
    <col min="11523" max="11523" width="15" style="97" customWidth="1"/>
    <col min="11524" max="11776" width="11.42578125" style="97"/>
    <col min="11777" max="11777" width="26.85546875" style="97" customWidth="1"/>
    <col min="11778" max="11778" width="11.42578125" style="97" customWidth="1"/>
    <col min="11779" max="11779" width="15" style="97" customWidth="1"/>
    <col min="11780" max="12032" width="11.42578125" style="97"/>
    <col min="12033" max="12033" width="26.85546875" style="97" customWidth="1"/>
    <col min="12034" max="12034" width="11.42578125" style="97" customWidth="1"/>
    <col min="12035" max="12035" width="15" style="97" customWidth="1"/>
    <col min="12036" max="12288" width="11.42578125" style="97"/>
    <col min="12289" max="12289" width="26.85546875" style="97" customWidth="1"/>
    <col min="12290" max="12290" width="11.42578125" style="97" customWidth="1"/>
    <col min="12291" max="12291" width="15" style="97" customWidth="1"/>
    <col min="12292" max="12544" width="11.42578125" style="97"/>
    <col min="12545" max="12545" width="26.85546875" style="97" customWidth="1"/>
    <col min="12546" max="12546" width="11.42578125" style="97" customWidth="1"/>
    <col min="12547" max="12547" width="15" style="97" customWidth="1"/>
    <col min="12548" max="12800" width="11.42578125" style="97"/>
    <col min="12801" max="12801" width="26.85546875" style="97" customWidth="1"/>
    <col min="12802" max="12802" width="11.42578125" style="97" customWidth="1"/>
    <col min="12803" max="12803" width="15" style="97" customWidth="1"/>
    <col min="12804" max="13056" width="11.42578125" style="97"/>
    <col min="13057" max="13057" width="26.85546875" style="97" customWidth="1"/>
    <col min="13058" max="13058" width="11.42578125" style="97" customWidth="1"/>
    <col min="13059" max="13059" width="15" style="97" customWidth="1"/>
    <col min="13060" max="13312" width="11.42578125" style="97"/>
    <col min="13313" max="13313" width="26.85546875" style="97" customWidth="1"/>
    <col min="13314" max="13314" width="11.42578125" style="97" customWidth="1"/>
    <col min="13315" max="13315" width="15" style="97" customWidth="1"/>
    <col min="13316" max="13568" width="11.42578125" style="97"/>
    <col min="13569" max="13569" width="26.85546875" style="97" customWidth="1"/>
    <col min="13570" max="13570" width="11.42578125" style="97" customWidth="1"/>
    <col min="13571" max="13571" width="15" style="97" customWidth="1"/>
    <col min="13572" max="13824" width="11.42578125" style="97"/>
    <col min="13825" max="13825" width="26.85546875" style="97" customWidth="1"/>
    <col min="13826" max="13826" width="11.42578125" style="97" customWidth="1"/>
    <col min="13827" max="13827" width="15" style="97" customWidth="1"/>
    <col min="13828" max="14080" width="11.42578125" style="97"/>
    <col min="14081" max="14081" width="26.85546875" style="97" customWidth="1"/>
    <col min="14082" max="14082" width="11.42578125" style="97" customWidth="1"/>
    <col min="14083" max="14083" width="15" style="97" customWidth="1"/>
    <col min="14084" max="14336" width="11.42578125" style="97"/>
    <col min="14337" max="14337" width="26.85546875" style="97" customWidth="1"/>
    <col min="14338" max="14338" width="11.42578125" style="97" customWidth="1"/>
    <col min="14339" max="14339" width="15" style="97" customWidth="1"/>
    <col min="14340" max="14592" width="11.42578125" style="97"/>
    <col min="14593" max="14593" width="26.85546875" style="97" customWidth="1"/>
    <col min="14594" max="14594" width="11.42578125" style="97" customWidth="1"/>
    <col min="14595" max="14595" width="15" style="97" customWidth="1"/>
    <col min="14596" max="14848" width="11.42578125" style="97"/>
    <col min="14849" max="14849" width="26.85546875" style="97" customWidth="1"/>
    <col min="14850" max="14850" width="11.42578125" style="97" customWidth="1"/>
    <col min="14851" max="14851" width="15" style="97" customWidth="1"/>
    <col min="14852" max="15104" width="11.42578125" style="97"/>
    <col min="15105" max="15105" width="26.85546875" style="97" customWidth="1"/>
    <col min="15106" max="15106" width="11.42578125" style="97" customWidth="1"/>
    <col min="15107" max="15107" width="15" style="97" customWidth="1"/>
    <col min="15108" max="15360" width="11.42578125" style="97"/>
    <col min="15361" max="15361" width="26.85546875" style="97" customWidth="1"/>
    <col min="15362" max="15362" width="11.42578125" style="97" customWidth="1"/>
    <col min="15363" max="15363" width="15" style="97" customWidth="1"/>
    <col min="15364" max="15616" width="11.42578125" style="97"/>
    <col min="15617" max="15617" width="26.85546875" style="97" customWidth="1"/>
    <col min="15618" max="15618" width="11.42578125" style="97" customWidth="1"/>
    <col min="15619" max="15619" width="15" style="97" customWidth="1"/>
    <col min="15620" max="15872" width="11.42578125" style="97"/>
    <col min="15873" max="15873" width="26.85546875" style="97" customWidth="1"/>
    <col min="15874" max="15874" width="11.42578125" style="97" customWidth="1"/>
    <col min="15875" max="15875" width="15" style="97" customWidth="1"/>
    <col min="15876" max="16128" width="11.42578125" style="97"/>
    <col min="16129" max="16129" width="26.85546875" style="97" customWidth="1"/>
    <col min="16130" max="16130" width="11.42578125" style="97" customWidth="1"/>
    <col min="16131" max="16131" width="15" style="97" customWidth="1"/>
    <col min="16132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customFormat="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247</v>
      </c>
    </row>
    <row r="11" spans="1:9" x14ac:dyDescent="0.25">
      <c r="A11" s="191" t="s">
        <v>292</v>
      </c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45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603455.25</v>
      </c>
      <c r="C13" s="103"/>
      <c r="D13" s="103"/>
      <c r="E13" s="103"/>
      <c r="F13" s="103"/>
      <c r="G13" s="103"/>
      <c r="H13" s="103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ht="15.75" thickBot="1" x14ac:dyDescent="0.3">
      <c r="A18" s="107"/>
      <c r="B18" s="107"/>
      <c r="C18" s="107"/>
      <c r="D18" s="107"/>
      <c r="E18" s="107"/>
      <c r="F18" s="107"/>
      <c r="G18" s="107"/>
    </row>
    <row r="19" spans="1:7" x14ac:dyDescent="0.25">
      <c r="A19" s="224" t="s">
        <v>166</v>
      </c>
      <c r="B19" s="108" t="s">
        <v>228</v>
      </c>
      <c r="C19" s="227" t="s">
        <v>229</v>
      </c>
      <c r="D19" s="228"/>
      <c r="E19" s="228"/>
      <c r="F19" s="228"/>
      <c r="G19" s="229"/>
    </row>
    <row r="20" spans="1:7" ht="15.75" thickBot="1" x14ac:dyDescent="0.3">
      <c r="A20" s="225"/>
      <c r="B20" s="109" t="s">
        <v>230</v>
      </c>
      <c r="C20" s="230"/>
      <c r="D20" s="231"/>
      <c r="E20" s="231"/>
      <c r="F20" s="231"/>
      <c r="G20" s="232"/>
    </row>
    <row r="21" spans="1:7" x14ac:dyDescent="0.25">
      <c r="A21" s="225"/>
      <c r="B21" s="110">
        <v>45473</v>
      </c>
      <c r="C21" s="108" t="s">
        <v>231</v>
      </c>
      <c r="D21" s="224" t="s">
        <v>167</v>
      </c>
      <c r="E21" s="108" t="s">
        <v>232</v>
      </c>
      <c r="F21" s="108" t="s">
        <v>201</v>
      </c>
      <c r="G21" s="108" t="s">
        <v>233</v>
      </c>
    </row>
    <row r="22" spans="1:7" ht="15.75" thickBot="1" x14ac:dyDescent="0.3">
      <c r="A22" s="226"/>
      <c r="B22" s="129"/>
      <c r="C22" s="111" t="s">
        <v>234</v>
      </c>
      <c r="D22" s="226"/>
      <c r="E22" s="111" t="s">
        <v>235</v>
      </c>
      <c r="F22" s="111" t="s">
        <v>236</v>
      </c>
      <c r="G22" s="111" t="s">
        <v>237</v>
      </c>
    </row>
    <row r="23" spans="1:7" x14ac:dyDescent="0.25">
      <c r="A23" s="112" t="s">
        <v>238</v>
      </c>
      <c r="B23" s="130"/>
      <c r="C23" s="113"/>
      <c r="D23" s="113"/>
      <c r="E23" s="113"/>
      <c r="F23" s="113"/>
      <c r="G23" s="114">
        <f t="shared" ref="G23:G28" si="0">+SUM(C23:F23)</f>
        <v>0</v>
      </c>
    </row>
    <row r="24" spans="1:7" x14ac:dyDescent="0.25">
      <c r="A24" s="115" t="s">
        <v>239</v>
      </c>
      <c r="B24" s="131">
        <v>1</v>
      </c>
      <c r="C24" s="178">
        <v>28353.86</v>
      </c>
      <c r="D24" s="178"/>
      <c r="E24" s="178"/>
      <c r="F24" s="178"/>
      <c r="G24" s="179">
        <f t="shared" si="0"/>
        <v>28353.86</v>
      </c>
    </row>
    <row r="25" spans="1:7" x14ac:dyDescent="0.25">
      <c r="A25" s="115" t="s">
        <v>240</v>
      </c>
      <c r="B25" s="131">
        <v>3</v>
      </c>
      <c r="C25" s="178">
        <v>64692.7</v>
      </c>
      <c r="D25" s="178"/>
      <c r="E25" s="178"/>
      <c r="F25" s="178"/>
      <c r="G25" s="179">
        <f t="shared" si="0"/>
        <v>64692.7</v>
      </c>
    </row>
    <row r="26" spans="1:7" x14ac:dyDescent="0.25">
      <c r="A26" s="115" t="s">
        <v>241</v>
      </c>
      <c r="B26" s="131">
        <v>25</v>
      </c>
      <c r="C26" s="178">
        <v>259057.7</v>
      </c>
      <c r="D26" s="178"/>
      <c r="E26" s="178"/>
      <c r="F26" s="178"/>
      <c r="G26" s="179">
        <f t="shared" si="0"/>
        <v>259057.7</v>
      </c>
    </row>
    <row r="27" spans="1:7" x14ac:dyDescent="0.25">
      <c r="A27" s="115" t="s">
        <v>242</v>
      </c>
      <c r="B27" s="131">
        <v>16</v>
      </c>
      <c r="C27" s="178">
        <v>126038.41</v>
      </c>
      <c r="D27" s="178"/>
      <c r="E27" s="178"/>
      <c r="F27" s="178"/>
      <c r="G27" s="179">
        <f t="shared" si="0"/>
        <v>126038.41</v>
      </c>
    </row>
    <row r="28" spans="1:7" x14ac:dyDescent="0.25">
      <c r="A28" s="115" t="s">
        <v>243</v>
      </c>
      <c r="B28" s="131"/>
      <c r="C28" s="126"/>
      <c r="D28" s="126"/>
      <c r="E28" s="126"/>
      <c r="F28" s="126"/>
      <c r="G28" s="132">
        <f t="shared" si="0"/>
        <v>0</v>
      </c>
    </row>
    <row r="29" spans="1:7" x14ac:dyDescent="0.25">
      <c r="A29" s="118" t="s">
        <v>233</v>
      </c>
      <c r="B29" s="133">
        <f t="shared" ref="B29:G29" si="1">SUM(B23:B28)</f>
        <v>45</v>
      </c>
      <c r="C29" s="134">
        <f t="shared" si="1"/>
        <v>478142.67000000004</v>
      </c>
      <c r="D29" s="134">
        <f t="shared" si="1"/>
        <v>0</v>
      </c>
      <c r="E29" s="134">
        <f t="shared" si="1"/>
        <v>0</v>
      </c>
      <c r="F29" s="134">
        <f t="shared" si="1"/>
        <v>0</v>
      </c>
      <c r="G29" s="135">
        <f t="shared" si="1"/>
        <v>478142.67000000004</v>
      </c>
    </row>
    <row r="30" spans="1:7" x14ac:dyDescent="0.25">
      <c r="A30" s="55" t="s">
        <v>168</v>
      </c>
      <c r="B30" s="136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22.5" x14ac:dyDescent="0.25">
      <c r="A36" s="123" t="s">
        <v>170</v>
      </c>
      <c r="B36" s="124"/>
      <c r="C36" s="124" t="str">
        <f>+A10</f>
        <v>Sector asistencia social y dependencia</v>
      </c>
      <c r="D36" s="124" t="s">
        <v>244</v>
      </c>
    </row>
    <row r="37" spans="1:4" x14ac:dyDescent="0.25">
      <c r="A37" s="125" t="s">
        <v>245</v>
      </c>
      <c r="B37" s="137"/>
      <c r="C37" s="137"/>
      <c r="D37" s="137">
        <f>+SUM(B37:C37)</f>
        <v>0</v>
      </c>
    </row>
    <row r="38" spans="1:4" x14ac:dyDescent="0.25">
      <c r="A38" s="125" t="s">
        <v>246</v>
      </c>
      <c r="B38" s="137"/>
      <c r="C38" s="137">
        <v>125312.58</v>
      </c>
      <c r="D38" s="137">
        <f>+SUM(B38:C38)</f>
        <v>125312.58</v>
      </c>
    </row>
    <row r="39" spans="1:4" x14ac:dyDescent="0.25">
      <c r="A39" s="127" t="s">
        <v>171</v>
      </c>
      <c r="B39" s="138">
        <f>+SUM(B37:B38)</f>
        <v>0</v>
      </c>
      <c r="C39" s="138">
        <f>C38</f>
        <v>125312.58</v>
      </c>
      <c r="D39" s="138">
        <f>+SUM(D37:D38)</f>
        <v>125312.58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"/>
  <sheetViews>
    <sheetView showGridLines="0" workbookViewId="0">
      <selection activeCell="B22" sqref="B22"/>
    </sheetView>
  </sheetViews>
  <sheetFormatPr baseColWidth="10" defaultRowHeight="15.75" x14ac:dyDescent="0.25"/>
  <cols>
    <col min="1" max="1" width="61.140625" style="139" customWidth="1"/>
    <col min="2" max="2" width="14.85546875" style="139" customWidth="1"/>
    <col min="3" max="5" width="11.42578125" style="139"/>
    <col min="6" max="6" width="18.85546875" style="139" customWidth="1"/>
    <col min="7" max="256" width="11.42578125" style="139"/>
    <col min="257" max="257" width="61.140625" style="139" customWidth="1"/>
    <col min="258" max="258" width="14.85546875" style="139" customWidth="1"/>
    <col min="259" max="261" width="11.42578125" style="139"/>
    <col min="262" max="262" width="18.85546875" style="139" customWidth="1"/>
    <col min="263" max="512" width="11.42578125" style="139"/>
    <col min="513" max="513" width="61.140625" style="139" customWidth="1"/>
    <col min="514" max="514" width="14.85546875" style="139" customWidth="1"/>
    <col min="515" max="517" width="11.42578125" style="139"/>
    <col min="518" max="518" width="18.85546875" style="139" customWidth="1"/>
    <col min="519" max="768" width="11.42578125" style="139"/>
    <col min="769" max="769" width="61.140625" style="139" customWidth="1"/>
    <col min="770" max="770" width="14.85546875" style="139" customWidth="1"/>
    <col min="771" max="773" width="11.42578125" style="139"/>
    <col min="774" max="774" width="18.85546875" style="139" customWidth="1"/>
    <col min="775" max="1024" width="11.42578125" style="139"/>
    <col min="1025" max="1025" width="61.140625" style="139" customWidth="1"/>
    <col min="1026" max="1026" width="14.85546875" style="139" customWidth="1"/>
    <col min="1027" max="1029" width="11.42578125" style="139"/>
    <col min="1030" max="1030" width="18.85546875" style="139" customWidth="1"/>
    <col min="1031" max="1280" width="11.42578125" style="139"/>
    <col min="1281" max="1281" width="61.140625" style="139" customWidth="1"/>
    <col min="1282" max="1282" width="14.85546875" style="139" customWidth="1"/>
    <col min="1283" max="1285" width="11.42578125" style="139"/>
    <col min="1286" max="1286" width="18.85546875" style="139" customWidth="1"/>
    <col min="1287" max="1536" width="11.42578125" style="139"/>
    <col min="1537" max="1537" width="61.140625" style="139" customWidth="1"/>
    <col min="1538" max="1538" width="14.85546875" style="139" customWidth="1"/>
    <col min="1539" max="1541" width="11.42578125" style="139"/>
    <col min="1542" max="1542" width="18.85546875" style="139" customWidth="1"/>
    <col min="1543" max="1792" width="11.42578125" style="139"/>
    <col min="1793" max="1793" width="61.140625" style="139" customWidth="1"/>
    <col min="1794" max="1794" width="14.85546875" style="139" customWidth="1"/>
    <col min="1795" max="1797" width="11.42578125" style="139"/>
    <col min="1798" max="1798" width="18.85546875" style="139" customWidth="1"/>
    <col min="1799" max="2048" width="11.42578125" style="139"/>
    <col min="2049" max="2049" width="61.140625" style="139" customWidth="1"/>
    <col min="2050" max="2050" width="14.85546875" style="139" customWidth="1"/>
    <col min="2051" max="2053" width="11.42578125" style="139"/>
    <col min="2054" max="2054" width="18.85546875" style="139" customWidth="1"/>
    <col min="2055" max="2304" width="11.42578125" style="139"/>
    <col min="2305" max="2305" width="61.140625" style="139" customWidth="1"/>
    <col min="2306" max="2306" width="14.85546875" style="139" customWidth="1"/>
    <col min="2307" max="2309" width="11.42578125" style="139"/>
    <col min="2310" max="2310" width="18.85546875" style="139" customWidth="1"/>
    <col min="2311" max="2560" width="11.42578125" style="139"/>
    <col min="2561" max="2561" width="61.140625" style="139" customWidth="1"/>
    <col min="2562" max="2562" width="14.85546875" style="139" customWidth="1"/>
    <col min="2563" max="2565" width="11.42578125" style="139"/>
    <col min="2566" max="2566" width="18.85546875" style="139" customWidth="1"/>
    <col min="2567" max="2816" width="11.42578125" style="139"/>
    <col min="2817" max="2817" width="61.140625" style="139" customWidth="1"/>
    <col min="2818" max="2818" width="14.85546875" style="139" customWidth="1"/>
    <col min="2819" max="2821" width="11.42578125" style="139"/>
    <col min="2822" max="2822" width="18.85546875" style="139" customWidth="1"/>
    <col min="2823" max="3072" width="11.42578125" style="139"/>
    <col min="3073" max="3073" width="61.140625" style="139" customWidth="1"/>
    <col min="3074" max="3074" width="14.85546875" style="139" customWidth="1"/>
    <col min="3075" max="3077" width="11.42578125" style="139"/>
    <col min="3078" max="3078" width="18.85546875" style="139" customWidth="1"/>
    <col min="3079" max="3328" width="11.42578125" style="139"/>
    <col min="3329" max="3329" width="61.140625" style="139" customWidth="1"/>
    <col min="3330" max="3330" width="14.85546875" style="139" customWidth="1"/>
    <col min="3331" max="3333" width="11.42578125" style="139"/>
    <col min="3334" max="3334" width="18.85546875" style="139" customWidth="1"/>
    <col min="3335" max="3584" width="11.42578125" style="139"/>
    <col min="3585" max="3585" width="61.140625" style="139" customWidth="1"/>
    <col min="3586" max="3586" width="14.85546875" style="139" customWidth="1"/>
    <col min="3587" max="3589" width="11.42578125" style="139"/>
    <col min="3590" max="3590" width="18.85546875" style="139" customWidth="1"/>
    <col min="3591" max="3840" width="11.42578125" style="139"/>
    <col min="3841" max="3841" width="61.140625" style="139" customWidth="1"/>
    <col min="3842" max="3842" width="14.85546875" style="139" customWidth="1"/>
    <col min="3843" max="3845" width="11.42578125" style="139"/>
    <col min="3846" max="3846" width="18.85546875" style="139" customWidth="1"/>
    <col min="3847" max="4096" width="11.42578125" style="139"/>
    <col min="4097" max="4097" width="61.140625" style="139" customWidth="1"/>
    <col min="4098" max="4098" width="14.85546875" style="139" customWidth="1"/>
    <col min="4099" max="4101" width="11.42578125" style="139"/>
    <col min="4102" max="4102" width="18.85546875" style="139" customWidth="1"/>
    <col min="4103" max="4352" width="11.42578125" style="139"/>
    <col min="4353" max="4353" width="61.140625" style="139" customWidth="1"/>
    <col min="4354" max="4354" width="14.85546875" style="139" customWidth="1"/>
    <col min="4355" max="4357" width="11.42578125" style="139"/>
    <col min="4358" max="4358" width="18.85546875" style="139" customWidth="1"/>
    <col min="4359" max="4608" width="11.42578125" style="139"/>
    <col min="4609" max="4609" width="61.140625" style="139" customWidth="1"/>
    <col min="4610" max="4610" width="14.85546875" style="139" customWidth="1"/>
    <col min="4611" max="4613" width="11.42578125" style="139"/>
    <col min="4614" max="4614" width="18.85546875" style="139" customWidth="1"/>
    <col min="4615" max="4864" width="11.42578125" style="139"/>
    <col min="4865" max="4865" width="61.140625" style="139" customWidth="1"/>
    <col min="4866" max="4866" width="14.85546875" style="139" customWidth="1"/>
    <col min="4867" max="4869" width="11.42578125" style="139"/>
    <col min="4870" max="4870" width="18.85546875" style="139" customWidth="1"/>
    <col min="4871" max="5120" width="11.42578125" style="139"/>
    <col min="5121" max="5121" width="61.140625" style="139" customWidth="1"/>
    <col min="5122" max="5122" width="14.85546875" style="139" customWidth="1"/>
    <col min="5123" max="5125" width="11.42578125" style="139"/>
    <col min="5126" max="5126" width="18.85546875" style="139" customWidth="1"/>
    <col min="5127" max="5376" width="11.42578125" style="139"/>
    <col min="5377" max="5377" width="61.140625" style="139" customWidth="1"/>
    <col min="5378" max="5378" width="14.85546875" style="139" customWidth="1"/>
    <col min="5379" max="5381" width="11.42578125" style="139"/>
    <col min="5382" max="5382" width="18.85546875" style="139" customWidth="1"/>
    <col min="5383" max="5632" width="11.42578125" style="139"/>
    <col min="5633" max="5633" width="61.140625" style="139" customWidth="1"/>
    <col min="5634" max="5634" width="14.85546875" style="139" customWidth="1"/>
    <col min="5635" max="5637" width="11.42578125" style="139"/>
    <col min="5638" max="5638" width="18.85546875" style="139" customWidth="1"/>
    <col min="5639" max="5888" width="11.42578125" style="139"/>
    <col min="5889" max="5889" width="61.140625" style="139" customWidth="1"/>
    <col min="5890" max="5890" width="14.85546875" style="139" customWidth="1"/>
    <col min="5891" max="5893" width="11.42578125" style="139"/>
    <col min="5894" max="5894" width="18.85546875" style="139" customWidth="1"/>
    <col min="5895" max="6144" width="11.42578125" style="139"/>
    <col min="6145" max="6145" width="61.140625" style="139" customWidth="1"/>
    <col min="6146" max="6146" width="14.85546875" style="139" customWidth="1"/>
    <col min="6147" max="6149" width="11.42578125" style="139"/>
    <col min="6150" max="6150" width="18.85546875" style="139" customWidth="1"/>
    <col min="6151" max="6400" width="11.42578125" style="139"/>
    <col min="6401" max="6401" width="61.140625" style="139" customWidth="1"/>
    <col min="6402" max="6402" width="14.85546875" style="139" customWidth="1"/>
    <col min="6403" max="6405" width="11.42578125" style="139"/>
    <col min="6406" max="6406" width="18.85546875" style="139" customWidth="1"/>
    <col min="6407" max="6656" width="11.42578125" style="139"/>
    <col min="6657" max="6657" width="61.140625" style="139" customWidth="1"/>
    <col min="6658" max="6658" width="14.85546875" style="139" customWidth="1"/>
    <col min="6659" max="6661" width="11.42578125" style="139"/>
    <col min="6662" max="6662" width="18.85546875" style="139" customWidth="1"/>
    <col min="6663" max="6912" width="11.42578125" style="139"/>
    <col min="6913" max="6913" width="61.140625" style="139" customWidth="1"/>
    <col min="6914" max="6914" width="14.85546875" style="139" customWidth="1"/>
    <col min="6915" max="6917" width="11.42578125" style="139"/>
    <col min="6918" max="6918" width="18.85546875" style="139" customWidth="1"/>
    <col min="6919" max="7168" width="11.42578125" style="139"/>
    <col min="7169" max="7169" width="61.140625" style="139" customWidth="1"/>
    <col min="7170" max="7170" width="14.85546875" style="139" customWidth="1"/>
    <col min="7171" max="7173" width="11.42578125" style="139"/>
    <col min="7174" max="7174" width="18.85546875" style="139" customWidth="1"/>
    <col min="7175" max="7424" width="11.42578125" style="139"/>
    <col min="7425" max="7425" width="61.140625" style="139" customWidth="1"/>
    <col min="7426" max="7426" width="14.85546875" style="139" customWidth="1"/>
    <col min="7427" max="7429" width="11.42578125" style="139"/>
    <col min="7430" max="7430" width="18.85546875" style="139" customWidth="1"/>
    <col min="7431" max="7680" width="11.42578125" style="139"/>
    <col min="7681" max="7681" width="61.140625" style="139" customWidth="1"/>
    <col min="7682" max="7682" width="14.85546875" style="139" customWidth="1"/>
    <col min="7683" max="7685" width="11.42578125" style="139"/>
    <col min="7686" max="7686" width="18.85546875" style="139" customWidth="1"/>
    <col min="7687" max="7936" width="11.42578125" style="139"/>
    <col min="7937" max="7937" width="61.140625" style="139" customWidth="1"/>
    <col min="7938" max="7938" width="14.85546875" style="139" customWidth="1"/>
    <col min="7939" max="7941" width="11.42578125" style="139"/>
    <col min="7942" max="7942" width="18.85546875" style="139" customWidth="1"/>
    <col min="7943" max="8192" width="11.42578125" style="139"/>
    <col min="8193" max="8193" width="61.140625" style="139" customWidth="1"/>
    <col min="8194" max="8194" width="14.85546875" style="139" customWidth="1"/>
    <col min="8195" max="8197" width="11.42578125" style="139"/>
    <col min="8198" max="8198" width="18.85546875" style="139" customWidth="1"/>
    <col min="8199" max="8448" width="11.42578125" style="139"/>
    <col min="8449" max="8449" width="61.140625" style="139" customWidth="1"/>
    <col min="8450" max="8450" width="14.85546875" style="139" customWidth="1"/>
    <col min="8451" max="8453" width="11.42578125" style="139"/>
    <col min="8454" max="8454" width="18.85546875" style="139" customWidth="1"/>
    <col min="8455" max="8704" width="11.42578125" style="139"/>
    <col min="8705" max="8705" width="61.140625" style="139" customWidth="1"/>
    <col min="8706" max="8706" width="14.85546875" style="139" customWidth="1"/>
    <col min="8707" max="8709" width="11.42578125" style="139"/>
    <col min="8710" max="8710" width="18.85546875" style="139" customWidth="1"/>
    <col min="8711" max="8960" width="11.42578125" style="139"/>
    <col min="8961" max="8961" width="61.140625" style="139" customWidth="1"/>
    <col min="8962" max="8962" width="14.85546875" style="139" customWidth="1"/>
    <col min="8963" max="8965" width="11.42578125" style="139"/>
    <col min="8966" max="8966" width="18.85546875" style="139" customWidth="1"/>
    <col min="8967" max="9216" width="11.42578125" style="139"/>
    <col min="9217" max="9217" width="61.140625" style="139" customWidth="1"/>
    <col min="9218" max="9218" width="14.85546875" style="139" customWidth="1"/>
    <col min="9219" max="9221" width="11.42578125" style="139"/>
    <col min="9222" max="9222" width="18.85546875" style="139" customWidth="1"/>
    <col min="9223" max="9472" width="11.42578125" style="139"/>
    <col min="9473" max="9473" width="61.140625" style="139" customWidth="1"/>
    <col min="9474" max="9474" width="14.85546875" style="139" customWidth="1"/>
    <col min="9475" max="9477" width="11.42578125" style="139"/>
    <col min="9478" max="9478" width="18.85546875" style="139" customWidth="1"/>
    <col min="9479" max="9728" width="11.42578125" style="139"/>
    <col min="9729" max="9729" width="61.140625" style="139" customWidth="1"/>
    <col min="9730" max="9730" width="14.85546875" style="139" customWidth="1"/>
    <col min="9731" max="9733" width="11.42578125" style="139"/>
    <col min="9734" max="9734" width="18.85546875" style="139" customWidth="1"/>
    <col min="9735" max="9984" width="11.42578125" style="139"/>
    <col min="9985" max="9985" width="61.140625" style="139" customWidth="1"/>
    <col min="9986" max="9986" width="14.85546875" style="139" customWidth="1"/>
    <col min="9987" max="9989" width="11.42578125" style="139"/>
    <col min="9990" max="9990" width="18.85546875" style="139" customWidth="1"/>
    <col min="9991" max="10240" width="11.42578125" style="139"/>
    <col min="10241" max="10241" width="61.140625" style="139" customWidth="1"/>
    <col min="10242" max="10242" width="14.85546875" style="139" customWidth="1"/>
    <col min="10243" max="10245" width="11.42578125" style="139"/>
    <col min="10246" max="10246" width="18.85546875" style="139" customWidth="1"/>
    <col min="10247" max="10496" width="11.42578125" style="139"/>
    <col min="10497" max="10497" width="61.140625" style="139" customWidth="1"/>
    <col min="10498" max="10498" width="14.85546875" style="139" customWidth="1"/>
    <col min="10499" max="10501" width="11.42578125" style="139"/>
    <col min="10502" max="10502" width="18.85546875" style="139" customWidth="1"/>
    <col min="10503" max="10752" width="11.42578125" style="139"/>
    <col min="10753" max="10753" width="61.140625" style="139" customWidth="1"/>
    <col min="10754" max="10754" width="14.85546875" style="139" customWidth="1"/>
    <col min="10755" max="10757" width="11.42578125" style="139"/>
    <col min="10758" max="10758" width="18.85546875" style="139" customWidth="1"/>
    <col min="10759" max="11008" width="11.42578125" style="139"/>
    <col min="11009" max="11009" width="61.140625" style="139" customWidth="1"/>
    <col min="11010" max="11010" width="14.85546875" style="139" customWidth="1"/>
    <col min="11011" max="11013" width="11.42578125" style="139"/>
    <col min="11014" max="11014" width="18.85546875" style="139" customWidth="1"/>
    <col min="11015" max="11264" width="11.42578125" style="139"/>
    <col min="11265" max="11265" width="61.140625" style="139" customWidth="1"/>
    <col min="11266" max="11266" width="14.85546875" style="139" customWidth="1"/>
    <col min="11267" max="11269" width="11.42578125" style="139"/>
    <col min="11270" max="11270" width="18.85546875" style="139" customWidth="1"/>
    <col min="11271" max="11520" width="11.42578125" style="139"/>
    <col min="11521" max="11521" width="61.140625" style="139" customWidth="1"/>
    <col min="11522" max="11522" width="14.85546875" style="139" customWidth="1"/>
    <col min="11523" max="11525" width="11.42578125" style="139"/>
    <col min="11526" max="11526" width="18.85546875" style="139" customWidth="1"/>
    <col min="11527" max="11776" width="11.42578125" style="139"/>
    <col min="11777" max="11777" width="61.140625" style="139" customWidth="1"/>
    <col min="11778" max="11778" width="14.85546875" style="139" customWidth="1"/>
    <col min="11779" max="11781" width="11.42578125" style="139"/>
    <col min="11782" max="11782" width="18.85546875" style="139" customWidth="1"/>
    <col min="11783" max="12032" width="11.42578125" style="139"/>
    <col min="12033" max="12033" width="61.140625" style="139" customWidth="1"/>
    <col min="12034" max="12034" width="14.85546875" style="139" customWidth="1"/>
    <col min="12035" max="12037" width="11.42578125" style="139"/>
    <col min="12038" max="12038" width="18.85546875" style="139" customWidth="1"/>
    <col min="12039" max="12288" width="11.42578125" style="139"/>
    <col min="12289" max="12289" width="61.140625" style="139" customWidth="1"/>
    <col min="12290" max="12290" width="14.85546875" style="139" customWidth="1"/>
    <col min="12291" max="12293" width="11.42578125" style="139"/>
    <col min="12294" max="12294" width="18.85546875" style="139" customWidth="1"/>
    <col min="12295" max="12544" width="11.42578125" style="139"/>
    <col min="12545" max="12545" width="61.140625" style="139" customWidth="1"/>
    <col min="12546" max="12546" width="14.85546875" style="139" customWidth="1"/>
    <col min="12547" max="12549" width="11.42578125" style="139"/>
    <col min="12550" max="12550" width="18.85546875" style="139" customWidth="1"/>
    <col min="12551" max="12800" width="11.42578125" style="139"/>
    <col min="12801" max="12801" width="61.140625" style="139" customWidth="1"/>
    <col min="12802" max="12802" width="14.85546875" style="139" customWidth="1"/>
    <col min="12803" max="12805" width="11.42578125" style="139"/>
    <col min="12806" max="12806" width="18.85546875" style="139" customWidth="1"/>
    <col min="12807" max="13056" width="11.42578125" style="139"/>
    <col min="13057" max="13057" width="61.140625" style="139" customWidth="1"/>
    <col min="13058" max="13058" width="14.85546875" style="139" customWidth="1"/>
    <col min="13059" max="13061" width="11.42578125" style="139"/>
    <col min="13062" max="13062" width="18.85546875" style="139" customWidth="1"/>
    <col min="13063" max="13312" width="11.42578125" style="139"/>
    <col min="13313" max="13313" width="61.140625" style="139" customWidth="1"/>
    <col min="13314" max="13314" width="14.85546875" style="139" customWidth="1"/>
    <col min="13315" max="13317" width="11.42578125" style="139"/>
    <col min="13318" max="13318" width="18.85546875" style="139" customWidth="1"/>
    <col min="13319" max="13568" width="11.42578125" style="139"/>
    <col min="13569" max="13569" width="61.140625" style="139" customWidth="1"/>
    <col min="13570" max="13570" width="14.85546875" style="139" customWidth="1"/>
    <col min="13571" max="13573" width="11.42578125" style="139"/>
    <col min="13574" max="13574" width="18.85546875" style="139" customWidth="1"/>
    <col min="13575" max="13824" width="11.42578125" style="139"/>
    <col min="13825" max="13825" width="61.140625" style="139" customWidth="1"/>
    <col min="13826" max="13826" width="14.85546875" style="139" customWidth="1"/>
    <col min="13827" max="13829" width="11.42578125" style="139"/>
    <col min="13830" max="13830" width="18.85546875" style="139" customWidth="1"/>
    <col min="13831" max="14080" width="11.42578125" style="139"/>
    <col min="14081" max="14081" width="61.140625" style="139" customWidth="1"/>
    <col min="14082" max="14082" width="14.85546875" style="139" customWidth="1"/>
    <col min="14083" max="14085" width="11.42578125" style="139"/>
    <col min="14086" max="14086" width="18.85546875" style="139" customWidth="1"/>
    <col min="14087" max="14336" width="11.42578125" style="139"/>
    <col min="14337" max="14337" width="61.140625" style="139" customWidth="1"/>
    <col min="14338" max="14338" width="14.85546875" style="139" customWidth="1"/>
    <col min="14339" max="14341" width="11.42578125" style="139"/>
    <col min="14342" max="14342" width="18.85546875" style="139" customWidth="1"/>
    <col min="14343" max="14592" width="11.42578125" style="139"/>
    <col min="14593" max="14593" width="61.140625" style="139" customWidth="1"/>
    <col min="14594" max="14594" width="14.85546875" style="139" customWidth="1"/>
    <col min="14595" max="14597" width="11.42578125" style="139"/>
    <col min="14598" max="14598" width="18.85546875" style="139" customWidth="1"/>
    <col min="14599" max="14848" width="11.42578125" style="139"/>
    <col min="14849" max="14849" width="61.140625" style="139" customWidth="1"/>
    <col min="14850" max="14850" width="14.85546875" style="139" customWidth="1"/>
    <col min="14851" max="14853" width="11.42578125" style="139"/>
    <col min="14854" max="14854" width="18.85546875" style="139" customWidth="1"/>
    <col min="14855" max="15104" width="11.42578125" style="139"/>
    <col min="15105" max="15105" width="61.140625" style="139" customWidth="1"/>
    <col min="15106" max="15106" width="14.85546875" style="139" customWidth="1"/>
    <col min="15107" max="15109" width="11.42578125" style="139"/>
    <col min="15110" max="15110" width="18.85546875" style="139" customWidth="1"/>
    <col min="15111" max="15360" width="11.42578125" style="139"/>
    <col min="15361" max="15361" width="61.140625" style="139" customWidth="1"/>
    <col min="15362" max="15362" width="14.85546875" style="139" customWidth="1"/>
    <col min="15363" max="15365" width="11.42578125" style="139"/>
    <col min="15366" max="15366" width="18.85546875" style="139" customWidth="1"/>
    <col min="15367" max="15616" width="11.42578125" style="139"/>
    <col min="15617" max="15617" width="61.140625" style="139" customWidth="1"/>
    <col min="15618" max="15618" width="14.85546875" style="139" customWidth="1"/>
    <col min="15619" max="15621" width="11.42578125" style="139"/>
    <col min="15622" max="15622" width="18.85546875" style="139" customWidth="1"/>
    <col min="15623" max="15872" width="11.42578125" style="139"/>
    <col min="15873" max="15873" width="61.140625" style="139" customWidth="1"/>
    <col min="15874" max="15874" width="14.85546875" style="139" customWidth="1"/>
    <col min="15875" max="15877" width="11.42578125" style="139"/>
    <col min="15878" max="15878" width="18.85546875" style="139" customWidth="1"/>
    <col min="15879" max="16128" width="11.42578125" style="139"/>
    <col min="16129" max="16129" width="61.140625" style="139" customWidth="1"/>
    <col min="16130" max="16130" width="14.85546875" style="139" customWidth="1"/>
    <col min="16131" max="16133" width="11.42578125" style="139"/>
    <col min="16134" max="16134" width="18.85546875" style="139" customWidth="1"/>
    <col min="16135" max="16384" width="11.42578125" style="139"/>
  </cols>
  <sheetData>
    <row r="1" spans="1:10" ht="18.75" x14ac:dyDescent="0.3">
      <c r="A1" s="42" t="s">
        <v>266</v>
      </c>
      <c r="F1" s="84" t="s">
        <v>154</v>
      </c>
    </row>
    <row r="3" spans="1:10" customFormat="1" ht="15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10" customFormat="1" ht="15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10" ht="16.5" thickBot="1" x14ac:dyDescent="0.3"/>
    <row r="6" spans="1:10" x14ac:dyDescent="0.25">
      <c r="A6" s="233" t="s">
        <v>170</v>
      </c>
      <c r="B6" s="234" t="s">
        <v>249</v>
      </c>
      <c r="C6" s="233" t="s">
        <v>250</v>
      </c>
      <c r="D6" s="233"/>
      <c r="E6" s="236"/>
      <c r="F6" s="237" t="s">
        <v>283</v>
      </c>
    </row>
    <row r="7" spans="1:10" ht="31.5" x14ac:dyDescent="0.25">
      <c r="A7" s="233"/>
      <c r="B7" s="235"/>
      <c r="C7" s="140" t="s">
        <v>251</v>
      </c>
      <c r="D7" s="140" t="s">
        <v>252</v>
      </c>
      <c r="E7" s="141" t="s">
        <v>253</v>
      </c>
      <c r="F7" s="238"/>
      <c r="I7" s="142"/>
      <c r="J7" s="139" t="s">
        <v>254</v>
      </c>
    </row>
    <row r="8" spans="1:10" x14ac:dyDescent="0.25">
      <c r="A8" s="143" t="s">
        <v>255</v>
      </c>
      <c r="B8" s="144">
        <v>0</v>
      </c>
      <c r="C8" s="145">
        <v>0</v>
      </c>
      <c r="D8" s="145"/>
      <c r="E8" s="145"/>
      <c r="F8" s="146">
        <f>+B8-C8-D8-E8</f>
        <v>0</v>
      </c>
    </row>
    <row r="9" spans="1:10" x14ac:dyDescent="0.25">
      <c r="A9" s="143" t="s">
        <v>256</v>
      </c>
      <c r="B9" s="147">
        <f>+SUM(B10:B14)</f>
        <v>0</v>
      </c>
      <c r="C9" s="147">
        <f>+SUM(C10:C14)</f>
        <v>0</v>
      </c>
      <c r="D9" s="147">
        <f>+SUM(D10:D14)</f>
        <v>0</v>
      </c>
      <c r="E9" s="147">
        <f>+SUM(E10:E14)</f>
        <v>0</v>
      </c>
      <c r="F9" s="148">
        <f t="shared" ref="F9:F20" si="0">+B9-C9-D9-E9</f>
        <v>0</v>
      </c>
    </row>
    <row r="10" spans="1:10" x14ac:dyDescent="0.25">
      <c r="A10" s="149" t="s">
        <v>257</v>
      </c>
      <c r="B10" s="150"/>
      <c r="C10" s="150"/>
      <c r="D10" s="150"/>
      <c r="E10" s="150"/>
      <c r="F10" s="151">
        <f t="shared" si="0"/>
        <v>0</v>
      </c>
    </row>
    <row r="11" spans="1:10" x14ac:dyDescent="0.25">
      <c r="A11" s="149" t="s">
        <v>258</v>
      </c>
      <c r="B11" s="150"/>
      <c r="C11" s="150"/>
      <c r="D11" s="150"/>
      <c r="E11" s="150"/>
      <c r="F11" s="151">
        <f t="shared" si="0"/>
        <v>0</v>
      </c>
    </row>
    <row r="12" spans="1:10" x14ac:dyDescent="0.25">
      <c r="A12" s="149" t="s">
        <v>199</v>
      </c>
      <c r="B12" s="150"/>
      <c r="C12" s="150"/>
      <c r="D12" s="150"/>
      <c r="E12" s="150"/>
      <c r="F12" s="151">
        <f t="shared" si="0"/>
        <v>0</v>
      </c>
    </row>
    <row r="13" spans="1:10" x14ac:dyDescent="0.25">
      <c r="A13" s="149" t="s">
        <v>259</v>
      </c>
      <c r="B13" s="150"/>
      <c r="C13" s="150"/>
      <c r="D13" s="150"/>
      <c r="E13" s="150"/>
      <c r="F13" s="151">
        <f t="shared" si="0"/>
        <v>0</v>
      </c>
    </row>
    <row r="14" spans="1:10" x14ac:dyDescent="0.25">
      <c r="A14" s="149" t="s">
        <v>200</v>
      </c>
      <c r="B14" s="150"/>
      <c r="C14" s="150"/>
      <c r="D14" s="150"/>
      <c r="E14" s="150"/>
      <c r="F14" s="151">
        <f t="shared" si="0"/>
        <v>0</v>
      </c>
    </row>
    <row r="15" spans="1:10" x14ac:dyDescent="0.25">
      <c r="A15" s="143" t="s">
        <v>260</v>
      </c>
      <c r="B15" s="147">
        <f>+B16+B17</f>
        <v>0</v>
      </c>
      <c r="C15" s="147">
        <f>+C16+C17</f>
        <v>0</v>
      </c>
      <c r="D15" s="147">
        <f>+D16+D17</f>
        <v>0</v>
      </c>
      <c r="E15" s="147">
        <f>+E16+E17</f>
        <v>0</v>
      </c>
      <c r="F15" s="152">
        <f t="shared" si="0"/>
        <v>0</v>
      </c>
    </row>
    <row r="16" spans="1:10" ht="31.5" x14ac:dyDescent="0.25">
      <c r="A16" s="149" t="s">
        <v>261</v>
      </c>
      <c r="B16" s="144"/>
      <c r="C16" s="144"/>
      <c r="D16" s="144"/>
      <c r="E16" s="144"/>
      <c r="F16" s="152">
        <f t="shared" si="0"/>
        <v>0</v>
      </c>
    </row>
    <row r="17" spans="1:6" x14ac:dyDescent="0.25">
      <c r="A17" s="149" t="s">
        <v>262</v>
      </c>
      <c r="B17" s="144"/>
      <c r="C17" s="144"/>
      <c r="D17" s="144"/>
      <c r="E17" s="144"/>
      <c r="F17" s="152">
        <f t="shared" si="0"/>
        <v>0</v>
      </c>
    </row>
    <row r="18" spans="1:6" x14ac:dyDescent="0.25">
      <c r="A18" s="143" t="s">
        <v>263</v>
      </c>
      <c r="B18" s="147">
        <f>+B19+B20</f>
        <v>0</v>
      </c>
      <c r="C18" s="147">
        <f>+C19+C20</f>
        <v>0</v>
      </c>
      <c r="D18" s="147">
        <f>+D19+D20</f>
        <v>0</v>
      </c>
      <c r="E18" s="147">
        <f>+E19+E20</f>
        <v>0</v>
      </c>
      <c r="F18" s="152">
        <f t="shared" si="0"/>
        <v>0</v>
      </c>
    </row>
    <row r="19" spans="1:6" ht="31.5" x14ac:dyDescent="0.25">
      <c r="A19" s="149" t="s">
        <v>261</v>
      </c>
      <c r="B19" s="150"/>
      <c r="C19" s="150"/>
      <c r="D19" s="150"/>
      <c r="E19" s="150"/>
      <c r="F19" s="151">
        <f t="shared" si="0"/>
        <v>0</v>
      </c>
    </row>
    <row r="20" spans="1:6" x14ac:dyDescent="0.25">
      <c r="A20" s="149" t="s">
        <v>262</v>
      </c>
      <c r="B20" s="150"/>
      <c r="C20" s="150"/>
      <c r="D20" s="150"/>
      <c r="E20" s="150"/>
      <c r="F20" s="151">
        <f t="shared" si="0"/>
        <v>0</v>
      </c>
    </row>
    <row r="21" spans="1:6" x14ac:dyDescent="0.25">
      <c r="A21" s="143" t="s">
        <v>264</v>
      </c>
      <c r="B21" s="147">
        <f>+B18+B15+B9+B8</f>
        <v>0</v>
      </c>
      <c r="C21" s="147">
        <f>+C18+C15+C9+C8</f>
        <v>0</v>
      </c>
      <c r="D21" s="147">
        <f>+D18+D15+D9+D8</f>
        <v>0</v>
      </c>
      <c r="E21" s="147">
        <f>+E18+E15+E9+E8</f>
        <v>0</v>
      </c>
      <c r="F21" s="147">
        <f>+F18+F15+F9+F8</f>
        <v>0</v>
      </c>
    </row>
    <row r="23" spans="1:6" x14ac:dyDescent="0.25">
      <c r="A23" s="153" t="s">
        <v>265</v>
      </c>
    </row>
    <row r="25" spans="1:6" x14ac:dyDescent="0.25">
      <c r="A25" s="154"/>
    </row>
  </sheetData>
  <mergeCells count="6">
    <mergeCell ref="A6:A7"/>
    <mergeCell ref="B6:B7"/>
    <mergeCell ref="C6:E6"/>
    <mergeCell ref="F6:F7"/>
    <mergeCell ref="B3:E3"/>
    <mergeCell ref="B4:E4"/>
  </mergeCells>
  <hyperlinks>
    <hyperlink ref="F1" location="Índice!A1" display="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showGridLines="0" workbookViewId="0">
      <selection activeCell="B22" sqref="B22"/>
    </sheetView>
  </sheetViews>
  <sheetFormatPr baseColWidth="10" defaultRowHeight="15" x14ac:dyDescent="0.25"/>
  <cols>
    <col min="1" max="1" width="34.85546875" customWidth="1"/>
    <col min="2" max="3" width="12" bestFit="1" customWidth="1"/>
  </cols>
  <sheetData>
    <row r="1" spans="1:11" s="139" customFormat="1" ht="18.75" x14ac:dyDescent="0.3">
      <c r="A1" s="42" t="s">
        <v>271</v>
      </c>
    </row>
    <row r="2" spans="1:11" s="139" customFormat="1" ht="15.75" x14ac:dyDescent="0.25">
      <c r="K2" s="84" t="s">
        <v>154</v>
      </c>
    </row>
    <row r="3" spans="1:1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1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11" s="139" customFormat="1" ht="15.75" x14ac:dyDescent="0.25"/>
    <row r="7" spans="1:11" x14ac:dyDescent="0.25">
      <c r="A7" s="239" t="s">
        <v>170</v>
      </c>
      <c r="B7" s="239" t="s">
        <v>270</v>
      </c>
      <c r="C7" s="239"/>
      <c r="D7" s="239"/>
      <c r="E7" s="239"/>
      <c r="F7" s="239"/>
      <c r="G7" s="239"/>
      <c r="H7" s="239"/>
      <c r="I7" s="239"/>
      <c r="J7" s="239"/>
      <c r="K7" s="239"/>
    </row>
    <row r="8" spans="1:11" x14ac:dyDescent="0.25">
      <c r="A8" s="239"/>
      <c r="B8" s="159">
        <v>2016</v>
      </c>
      <c r="C8" s="159">
        <f>+B8+1</f>
        <v>2017</v>
      </c>
      <c r="D8" s="159">
        <f t="shared" ref="D8:K8" si="0">+C8+1</f>
        <v>2018</v>
      </c>
      <c r="E8" s="159">
        <f t="shared" si="0"/>
        <v>2019</v>
      </c>
      <c r="F8" s="159">
        <f t="shared" si="0"/>
        <v>2020</v>
      </c>
      <c r="G8" s="159">
        <f t="shared" si="0"/>
        <v>2021</v>
      </c>
      <c r="H8" s="159">
        <f t="shared" si="0"/>
        <v>2022</v>
      </c>
      <c r="I8" s="159">
        <f t="shared" si="0"/>
        <v>2023</v>
      </c>
      <c r="J8" s="159">
        <f t="shared" si="0"/>
        <v>2024</v>
      </c>
      <c r="K8" s="159">
        <f t="shared" si="0"/>
        <v>2025</v>
      </c>
    </row>
    <row r="9" spans="1:11" x14ac:dyDescent="0.25">
      <c r="A9" s="160" t="s">
        <v>257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x14ac:dyDescent="0.25">
      <c r="A10" s="160" t="s">
        <v>198</v>
      </c>
      <c r="B10" s="180"/>
      <c r="C10" s="180"/>
      <c r="D10" s="161"/>
      <c r="E10" s="161"/>
      <c r="F10" s="161"/>
      <c r="G10" s="161"/>
      <c r="H10" s="161"/>
      <c r="I10" s="161"/>
      <c r="J10" s="161"/>
      <c r="K10" s="161"/>
    </row>
    <row r="11" spans="1:11" x14ac:dyDescent="0.25">
      <c r="A11" s="160" t="s">
        <v>199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x14ac:dyDescent="0.25">
      <c r="A12" s="160" t="s">
        <v>267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x14ac:dyDescent="0.25">
      <c r="A13" s="160" t="s">
        <v>200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x14ac:dyDescent="0.25">
      <c r="A14" s="160" t="s">
        <v>268</v>
      </c>
      <c r="B14" s="161">
        <f t="shared" ref="B14:K14" si="1">SUM(B9:B13)</f>
        <v>0</v>
      </c>
      <c r="C14" s="181">
        <f t="shared" si="1"/>
        <v>0</v>
      </c>
      <c r="D14" s="161">
        <f t="shared" si="1"/>
        <v>0</v>
      </c>
      <c r="E14" s="161">
        <f t="shared" si="1"/>
        <v>0</v>
      </c>
      <c r="F14" s="161">
        <f t="shared" si="1"/>
        <v>0</v>
      </c>
      <c r="G14" s="161">
        <f t="shared" si="1"/>
        <v>0</v>
      </c>
      <c r="H14" s="161">
        <f t="shared" si="1"/>
        <v>0</v>
      </c>
      <c r="I14" s="161">
        <f t="shared" si="1"/>
        <v>0</v>
      </c>
      <c r="J14" s="161">
        <f t="shared" si="1"/>
        <v>0</v>
      </c>
      <c r="K14" s="161">
        <f t="shared" si="1"/>
        <v>0</v>
      </c>
    </row>
    <row r="16" spans="1:11" x14ac:dyDescent="0.25">
      <c r="A16" s="162" t="s">
        <v>269</v>
      </c>
    </row>
    <row r="19" spans="1:1" ht="15.75" x14ac:dyDescent="0.25">
      <c r="A19" s="154"/>
    </row>
  </sheetData>
  <mergeCells count="4">
    <mergeCell ref="A7:A8"/>
    <mergeCell ref="B7:K7"/>
    <mergeCell ref="B3:E3"/>
    <mergeCell ref="B4:E4"/>
  </mergeCells>
  <hyperlinks>
    <hyperlink ref="K2" location="Índice!A1" display="Í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5"/>
  <sheetViews>
    <sheetView showGridLines="0" tabSelected="1" topLeftCell="A7" workbookViewId="0">
      <selection activeCell="D23" sqref="D23"/>
    </sheetView>
  </sheetViews>
  <sheetFormatPr baseColWidth="10" defaultRowHeight="15" x14ac:dyDescent="0.25"/>
  <cols>
    <col min="1" max="1" width="9.5703125" bestFit="1" customWidth="1"/>
    <col min="2" max="2" width="10.42578125" customWidth="1"/>
    <col min="3" max="3" width="89.42578125" customWidth="1"/>
    <col min="4" max="4" width="19" style="73" customWidth="1"/>
    <col min="5" max="5" width="41.7109375" customWidth="1"/>
  </cols>
  <sheetData>
    <row r="1" spans="1:9" ht="18.75" x14ac:dyDescent="0.3">
      <c r="A1" s="42" t="s">
        <v>172</v>
      </c>
      <c r="F1" s="63" t="s">
        <v>154</v>
      </c>
    </row>
    <row r="2" spans="1:9" x14ac:dyDescent="0.25">
      <c r="A2" s="66" t="s">
        <v>173</v>
      </c>
    </row>
    <row r="3" spans="1:9" x14ac:dyDescent="0.25">
      <c r="B3" s="66"/>
    </row>
    <row r="4" spans="1:9" x14ac:dyDescent="0.25">
      <c r="A4" s="7" t="s">
        <v>0</v>
      </c>
      <c r="B4" s="217" t="s">
        <v>202</v>
      </c>
      <c r="C4" s="217"/>
      <c r="D4" s="217"/>
      <c r="E4" s="218"/>
      <c r="F4" s="73"/>
      <c r="G4" s="73"/>
      <c r="H4" s="73"/>
      <c r="I4" s="73"/>
    </row>
    <row r="5" spans="1:9" x14ac:dyDescent="0.25">
      <c r="A5" s="7" t="s">
        <v>1</v>
      </c>
      <c r="B5" s="217" t="s">
        <v>203</v>
      </c>
      <c r="C5" s="217"/>
      <c r="D5" s="217"/>
      <c r="E5" s="218"/>
      <c r="F5" s="73"/>
      <c r="G5" s="73"/>
      <c r="H5" s="73"/>
      <c r="I5" s="73"/>
    </row>
    <row r="6" spans="1:9" x14ac:dyDescent="0.25">
      <c r="E6" s="67" t="s">
        <v>163</v>
      </c>
    </row>
    <row r="7" spans="1:9" ht="60" x14ac:dyDescent="0.25">
      <c r="B7" s="240" t="s">
        <v>170</v>
      </c>
      <c r="C7" s="241"/>
      <c r="D7" s="156" t="s">
        <v>291</v>
      </c>
      <c r="E7" s="64" t="s">
        <v>174</v>
      </c>
      <c r="F7" s="4"/>
    </row>
    <row r="8" spans="1:9" x14ac:dyDescent="0.25">
      <c r="B8" s="69" t="s">
        <v>175</v>
      </c>
      <c r="C8" s="17"/>
      <c r="D8" s="157">
        <f>SUM(D9:D17)</f>
        <v>3662325.95</v>
      </c>
      <c r="E8" s="54"/>
    </row>
    <row r="9" spans="1:9" x14ac:dyDescent="0.25">
      <c r="B9" s="18"/>
      <c r="C9" s="20" t="s">
        <v>176</v>
      </c>
      <c r="D9" s="77">
        <v>3237571.93</v>
      </c>
      <c r="E9" s="27"/>
    </row>
    <row r="10" spans="1:9" x14ac:dyDescent="0.25">
      <c r="B10" s="18"/>
      <c r="C10" s="20" t="s">
        <v>177</v>
      </c>
      <c r="D10" s="77"/>
      <c r="E10" s="27"/>
    </row>
    <row r="11" spans="1:9" x14ac:dyDescent="0.25">
      <c r="B11" s="18"/>
      <c r="C11" s="20" t="s">
        <v>178</v>
      </c>
      <c r="D11" s="77"/>
      <c r="E11" s="27"/>
    </row>
    <row r="12" spans="1:9" x14ac:dyDescent="0.25">
      <c r="B12" s="18"/>
      <c r="C12" s="20" t="s">
        <v>179</v>
      </c>
      <c r="D12" s="77">
        <v>14273.44</v>
      </c>
      <c r="E12" s="27"/>
    </row>
    <row r="13" spans="1:9" x14ac:dyDescent="0.25">
      <c r="B13" s="18"/>
      <c r="C13" s="20" t="s">
        <v>180</v>
      </c>
      <c r="D13" s="77">
        <v>2352.62</v>
      </c>
      <c r="E13" s="27"/>
    </row>
    <row r="14" spans="1:9" x14ac:dyDescent="0.25">
      <c r="B14" s="18"/>
      <c r="C14" s="20" t="s">
        <v>181</v>
      </c>
      <c r="D14" s="77"/>
      <c r="E14" s="27"/>
    </row>
    <row r="15" spans="1:9" x14ac:dyDescent="0.25">
      <c r="B15" s="18"/>
      <c r="C15" s="20" t="s">
        <v>108</v>
      </c>
      <c r="D15" s="77"/>
      <c r="E15" s="27"/>
    </row>
    <row r="16" spans="1:9" x14ac:dyDescent="0.25">
      <c r="B16" s="18"/>
      <c r="C16" s="20" t="s">
        <v>182</v>
      </c>
      <c r="D16" s="77">
        <v>408127.96</v>
      </c>
      <c r="E16" s="77"/>
    </row>
    <row r="17" spans="2:5" x14ac:dyDescent="0.25">
      <c r="B17" s="18"/>
      <c r="C17" s="20" t="s">
        <v>183</v>
      </c>
      <c r="D17" s="77"/>
      <c r="E17" s="27"/>
    </row>
    <row r="18" spans="2:5" x14ac:dyDescent="0.25">
      <c r="B18" s="18"/>
      <c r="C18" s="20"/>
      <c r="D18" s="77"/>
      <c r="E18" s="27"/>
    </row>
    <row r="19" spans="2:5" x14ac:dyDescent="0.25">
      <c r="B19" s="70" t="s">
        <v>184</v>
      </c>
      <c r="C19" s="20"/>
      <c r="D19" s="79">
        <f>SUM(D20:D31)</f>
        <v>3652003.2199999997</v>
      </c>
      <c r="E19" s="27"/>
    </row>
    <row r="20" spans="2:5" x14ac:dyDescent="0.25">
      <c r="B20" s="18"/>
      <c r="C20" s="20" t="s">
        <v>185</v>
      </c>
      <c r="D20" s="77">
        <v>45838.92</v>
      </c>
      <c r="E20" s="27"/>
    </row>
    <row r="21" spans="2:5" x14ac:dyDescent="0.25">
      <c r="B21" s="18"/>
      <c r="C21" s="20" t="s">
        <v>186</v>
      </c>
      <c r="D21" s="77">
        <v>3325401.35</v>
      </c>
      <c r="E21" s="27"/>
    </row>
    <row r="22" spans="2:5" x14ac:dyDescent="0.25">
      <c r="B22" s="18"/>
      <c r="C22" s="20" t="s">
        <v>187</v>
      </c>
      <c r="D22" s="77">
        <f>268708.05-D25+3423</f>
        <v>253736.49</v>
      </c>
      <c r="E22" s="27"/>
    </row>
    <row r="23" spans="2:5" x14ac:dyDescent="0.25">
      <c r="B23" s="18"/>
      <c r="C23" s="20" t="s">
        <v>188</v>
      </c>
      <c r="D23" s="77">
        <v>1.82</v>
      </c>
      <c r="E23" s="27"/>
    </row>
    <row r="24" spans="2:5" x14ac:dyDescent="0.25">
      <c r="B24" s="18"/>
      <c r="C24" s="20" t="s">
        <v>189</v>
      </c>
      <c r="D24" s="77"/>
      <c r="E24" s="27"/>
    </row>
    <row r="25" spans="2:5" x14ac:dyDescent="0.25">
      <c r="B25" s="18"/>
      <c r="C25" s="20" t="s">
        <v>190</v>
      </c>
      <c r="D25" s="77">
        <v>18394.560000000001</v>
      </c>
      <c r="E25" s="27"/>
    </row>
    <row r="26" spans="2:5" x14ac:dyDescent="0.25">
      <c r="B26" s="18"/>
      <c r="C26" s="20" t="s">
        <v>107</v>
      </c>
      <c r="D26" s="77"/>
      <c r="E26" s="27"/>
    </row>
    <row r="27" spans="2:5" x14ac:dyDescent="0.25">
      <c r="B27" s="18"/>
      <c r="C27" s="20" t="s">
        <v>191</v>
      </c>
      <c r="D27" s="77">
        <v>8630.08</v>
      </c>
      <c r="E27" s="27"/>
    </row>
    <row r="28" spans="2:5" ht="17.25" x14ac:dyDescent="0.25">
      <c r="B28" s="18"/>
      <c r="C28" s="20" t="s">
        <v>195</v>
      </c>
      <c r="D28" s="77"/>
      <c r="E28" s="27"/>
    </row>
    <row r="29" spans="2:5" x14ac:dyDescent="0.25">
      <c r="B29" s="18"/>
      <c r="C29" s="20" t="s">
        <v>192</v>
      </c>
      <c r="D29" s="77"/>
      <c r="E29" s="27"/>
    </row>
    <row r="30" spans="2:5" x14ac:dyDescent="0.25">
      <c r="B30" s="18"/>
      <c r="C30" s="20" t="s">
        <v>193</v>
      </c>
      <c r="D30" s="77"/>
      <c r="E30" s="27"/>
    </row>
    <row r="31" spans="2:5" x14ac:dyDescent="0.25">
      <c r="B31" s="18"/>
      <c r="C31" s="20" t="s">
        <v>194</v>
      </c>
      <c r="D31" s="77"/>
      <c r="E31" s="27"/>
    </row>
    <row r="32" spans="2:5" x14ac:dyDescent="0.25">
      <c r="B32" s="21"/>
      <c r="C32" s="23"/>
      <c r="D32" s="85"/>
      <c r="E32" s="55"/>
    </row>
    <row r="33" spans="2:5" x14ac:dyDescent="0.25">
      <c r="B33" s="68" t="s">
        <v>196</v>
      </c>
      <c r="C33" s="9"/>
      <c r="D33" s="158">
        <f>+D8-D19</f>
        <v>10322.730000000447</v>
      </c>
      <c r="E33" s="5"/>
    </row>
    <row r="35" spans="2:5" x14ac:dyDescent="0.25">
      <c r="B35" s="65" t="s">
        <v>197</v>
      </c>
    </row>
  </sheetData>
  <mergeCells count="3">
    <mergeCell ref="B7:C7"/>
    <mergeCell ref="B4:E4"/>
    <mergeCell ref="B5:E5"/>
  </mergeCells>
  <hyperlinks>
    <hyperlink ref="F1" location="Índice!A1" display="Índice"/>
  </hyperlinks>
  <pageMargins left="0.7" right="0.7" top="0.75" bottom="0.75" header="0.3" footer="0.3"/>
  <pageSetup paperSize="9" scale="72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Excel 2007" ma:contentTypeID="0x010100FF3C43FAE9A21E469AAA6FD6DE3BD5D200FABE7228EFA14B49A4ACFB2E350A652D" ma:contentTypeVersion="1" ma:contentTypeDescription="" ma:contentTypeScope="" ma:versionID="201871a86df09fea3ffa13780c7b28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630f12512cc375b2fa438be52863f0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1872F7-AE87-4CBA-B41F-787C74A406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FB32C0-E805-40AE-89DE-18B717347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843976-9B08-404B-B741-A3182A71B919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Índice</vt:lpstr>
      <vt:lpstr>F.1.3.1. Blce</vt:lpstr>
      <vt:lpstr>F.1.3.2. PyG</vt:lpstr>
      <vt:lpstr>F.1.2.9</vt:lpstr>
      <vt:lpstr>F.1.2.12 (1)</vt:lpstr>
      <vt:lpstr>F.1.2.12 (2)</vt:lpstr>
      <vt:lpstr>F.1.2.13</vt:lpstr>
      <vt:lpstr>F.1.2.14</vt:lpstr>
      <vt:lpstr>F.1.2.B1 EP</vt:lpstr>
      <vt:lpstr>F.1.2.B2.1</vt:lpstr>
      <vt:lpstr>ayto</vt:lpstr>
      <vt:lpstr>emp</vt:lpstr>
      <vt:lpstr>ent</vt:lpstr>
      <vt:lpstr>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</dc:creator>
  <cp:lastModifiedBy>adela</cp:lastModifiedBy>
  <cp:lastPrinted>2024-07-19T06:39:09Z</cp:lastPrinted>
  <dcterms:created xsi:type="dcterms:W3CDTF">2013-02-01T08:02:18Z</dcterms:created>
  <dcterms:modified xsi:type="dcterms:W3CDTF">2024-07-19T10:05:55Z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0x010100FF3C43FAE9A21E469AAA6FD6DE3BD5D200FABE7228EFA14B49A4ACFB2E350A652D</vt:lpwstr>
  </property>
</Properties>
</file>